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KrosData\Export\"/>
    </mc:Choice>
  </mc:AlternateContent>
  <bookViews>
    <workbookView xWindow="0" yWindow="0" windowWidth="16935" windowHeight="12255" activeTab="1"/>
  </bookViews>
  <sheets>
    <sheet name="Rekapitulace stavby" sheetId="1" r:id="rId1"/>
    <sheet name="05 - Vyhlídka na sochu sn..." sheetId="2" r:id="rId2"/>
    <sheet name="Pokyny pro vyplnění" sheetId="3" r:id="rId3"/>
  </sheets>
  <definedNames>
    <definedName name="_xlnm._FilterDatabase" localSheetId="1" hidden="1">'05 - Vyhlídka na sochu sn...'!$C$82:$K$129</definedName>
    <definedName name="_xlnm.Print_Titles" localSheetId="1">'05 - Vyhlídka na sochu sn...'!$82:$82</definedName>
    <definedName name="_xlnm.Print_Titles" localSheetId="0">'Rekapitulace stavby'!$49:$49</definedName>
    <definedName name="_xlnm.Print_Area" localSheetId="1">'05 - Vyhlídka na sochu sn...'!$C$4:$J$34,'05 - Vyhlídka na sochu sn...'!$C$40:$J$66,'05 - Vyhlídka na sochu sn...'!$C$72:$K$129</definedName>
    <definedName name="_xlnm.Print_Area" localSheetId="2">'Pokyny pro vyplnění'!$B$2:$K$69,'Pokyny pro vyplnění'!$B$72:$K$116,'Pokyny pro vyplnění'!$B$119:$K$188,'Pokyny pro vyplnění'!$B$196:$K$216</definedName>
    <definedName name="_xlnm.Print_Area" localSheetId="0">'Rekapitulace stavby'!$D$4:$AO$33,'Rekapitulace stavby'!$C$39:$AQ$53</definedName>
  </definedNames>
  <calcPr calcId="152511"/>
</workbook>
</file>

<file path=xl/calcChain.xml><?xml version="1.0" encoding="utf-8"?>
<calcChain xmlns="http://schemas.openxmlformats.org/spreadsheetml/2006/main">
  <c r="AY52" i="1" l="1"/>
  <c r="AX52" i="1"/>
  <c r="BI129" i="2"/>
  <c r="BH129" i="2"/>
  <c r="BG129" i="2"/>
  <c r="BF129" i="2"/>
  <c r="T129" i="2"/>
  <c r="T128" i="2" s="1"/>
  <c r="R129" i="2"/>
  <c r="R128" i="2" s="1"/>
  <c r="P129" i="2"/>
  <c r="P128" i="2" s="1"/>
  <c r="BK129" i="2"/>
  <c r="BK128" i="2" s="1"/>
  <c r="J128" i="2" s="1"/>
  <c r="J65" i="2" s="1"/>
  <c r="J129" i="2"/>
  <c r="BE129" i="2" s="1"/>
  <c r="BI127" i="2"/>
  <c r="BH127" i="2"/>
  <c r="BG127" i="2"/>
  <c r="BF127" i="2"/>
  <c r="T127" i="2"/>
  <c r="T126" i="2" s="1"/>
  <c r="T125" i="2" s="1"/>
  <c r="R127" i="2"/>
  <c r="R126" i="2" s="1"/>
  <c r="R125" i="2" s="1"/>
  <c r="P127" i="2"/>
  <c r="P126" i="2" s="1"/>
  <c r="BK127" i="2"/>
  <c r="BK126" i="2" s="1"/>
  <c r="J127" i="2"/>
  <c r="BE127" i="2" s="1"/>
  <c r="BI124" i="2"/>
  <c r="BH124" i="2"/>
  <c r="BG124" i="2"/>
  <c r="BF124" i="2"/>
  <c r="T124" i="2"/>
  <c r="R124" i="2"/>
  <c r="P124" i="2"/>
  <c r="BK124" i="2"/>
  <c r="J124" i="2"/>
  <c r="BE124" i="2" s="1"/>
  <c r="BI123" i="2"/>
  <c r="BH123" i="2"/>
  <c r="BG123" i="2"/>
  <c r="BF123" i="2"/>
  <c r="BE123" i="2"/>
  <c r="T123" i="2"/>
  <c r="R123" i="2"/>
  <c r="P123" i="2"/>
  <c r="BK123" i="2"/>
  <c r="J123" i="2"/>
  <c r="BI122" i="2"/>
  <c r="BH122" i="2"/>
  <c r="BG122" i="2"/>
  <c r="BF122" i="2"/>
  <c r="BE122" i="2"/>
  <c r="T122" i="2"/>
  <c r="T121" i="2" s="1"/>
  <c r="R122" i="2"/>
  <c r="R121" i="2" s="1"/>
  <c r="P122" i="2"/>
  <c r="P121" i="2" s="1"/>
  <c r="BK122" i="2"/>
  <c r="BK121" i="2" s="1"/>
  <c r="J121" i="2" s="1"/>
  <c r="J62" i="2" s="1"/>
  <c r="J122" i="2"/>
  <c r="BI120" i="2"/>
  <c r="BH120" i="2"/>
  <c r="BG120" i="2"/>
  <c r="BF120" i="2"/>
  <c r="T120" i="2"/>
  <c r="R120" i="2"/>
  <c r="P120" i="2"/>
  <c r="BK120" i="2"/>
  <c r="J120" i="2"/>
  <c r="BE120" i="2" s="1"/>
  <c r="BI119" i="2"/>
  <c r="BH119" i="2"/>
  <c r="BG119" i="2"/>
  <c r="BF119" i="2"/>
  <c r="BE119" i="2"/>
  <c r="T119" i="2"/>
  <c r="R119" i="2"/>
  <c r="P119" i="2"/>
  <c r="BK119" i="2"/>
  <c r="J119" i="2"/>
  <c r="BI118" i="2"/>
  <c r="BH118" i="2"/>
  <c r="BG118" i="2"/>
  <c r="BF118" i="2"/>
  <c r="T118" i="2"/>
  <c r="R118" i="2"/>
  <c r="P118" i="2"/>
  <c r="BK118" i="2"/>
  <c r="J118" i="2"/>
  <c r="BE118" i="2" s="1"/>
  <c r="BI117" i="2"/>
  <c r="BH117" i="2"/>
  <c r="BG117" i="2"/>
  <c r="BF117" i="2"/>
  <c r="BE117" i="2"/>
  <c r="T117" i="2"/>
  <c r="R117" i="2"/>
  <c r="P117" i="2"/>
  <c r="BK117" i="2"/>
  <c r="J117" i="2"/>
  <c r="BI116" i="2"/>
  <c r="BH116" i="2"/>
  <c r="BG116" i="2"/>
  <c r="BF116" i="2"/>
  <c r="T116" i="2"/>
  <c r="R116" i="2"/>
  <c r="P116" i="2"/>
  <c r="BK116" i="2"/>
  <c r="J116" i="2"/>
  <c r="BE116" i="2" s="1"/>
  <c r="BI115" i="2"/>
  <c r="BH115" i="2"/>
  <c r="BG115" i="2"/>
  <c r="BF115" i="2"/>
  <c r="BE115" i="2"/>
  <c r="T115" i="2"/>
  <c r="T114" i="2" s="1"/>
  <c r="R115" i="2"/>
  <c r="R114" i="2" s="1"/>
  <c r="R113" i="2" s="1"/>
  <c r="P115" i="2"/>
  <c r="P114" i="2" s="1"/>
  <c r="P113" i="2" s="1"/>
  <c r="BK115" i="2"/>
  <c r="BK114" i="2" s="1"/>
  <c r="J115" i="2"/>
  <c r="BI112" i="2"/>
  <c r="BH112" i="2"/>
  <c r="BG112" i="2"/>
  <c r="BF112" i="2"/>
  <c r="T112" i="2"/>
  <c r="T111" i="2" s="1"/>
  <c r="R112" i="2"/>
  <c r="R111" i="2" s="1"/>
  <c r="P112" i="2"/>
  <c r="P111" i="2" s="1"/>
  <c r="BK112" i="2"/>
  <c r="BK111" i="2" s="1"/>
  <c r="J111" i="2" s="1"/>
  <c r="J59" i="2" s="1"/>
  <c r="J112" i="2"/>
  <c r="BE112" i="2" s="1"/>
  <c r="BI110" i="2"/>
  <c r="BH110" i="2"/>
  <c r="BG110" i="2"/>
  <c r="BF110" i="2"/>
  <c r="T110" i="2"/>
  <c r="R110" i="2"/>
  <c r="P110" i="2"/>
  <c r="BK110" i="2"/>
  <c r="J110" i="2"/>
  <c r="BE110" i="2" s="1"/>
  <c r="BI109" i="2"/>
  <c r="BH109" i="2"/>
  <c r="BG109" i="2"/>
  <c r="BF109" i="2"/>
  <c r="BE109" i="2"/>
  <c r="T109" i="2"/>
  <c r="R109" i="2"/>
  <c r="P109" i="2"/>
  <c r="BK109" i="2"/>
  <c r="J109" i="2"/>
  <c r="BI107" i="2"/>
  <c r="BH107" i="2"/>
  <c r="BG107" i="2"/>
  <c r="BF107" i="2"/>
  <c r="T107" i="2"/>
  <c r="T106" i="2" s="1"/>
  <c r="R107" i="2"/>
  <c r="R106" i="2" s="1"/>
  <c r="P107" i="2"/>
  <c r="P106" i="2" s="1"/>
  <c r="BK107" i="2"/>
  <c r="BK106" i="2" s="1"/>
  <c r="J106" i="2" s="1"/>
  <c r="J58" i="2" s="1"/>
  <c r="J107" i="2"/>
  <c r="BE107" i="2" s="1"/>
  <c r="BI105" i="2"/>
  <c r="BH105" i="2"/>
  <c r="BG105" i="2"/>
  <c r="BF105" i="2"/>
  <c r="T105" i="2"/>
  <c r="R105" i="2"/>
  <c r="P105" i="2"/>
  <c r="BK105" i="2"/>
  <c r="J105" i="2"/>
  <c r="BE105" i="2" s="1"/>
  <c r="BI104" i="2"/>
  <c r="BH104" i="2"/>
  <c r="BG104" i="2"/>
  <c r="BF104" i="2"/>
  <c r="BE104" i="2"/>
  <c r="T104" i="2"/>
  <c r="R104" i="2"/>
  <c r="P104" i="2"/>
  <c r="BK104" i="2"/>
  <c r="J104" i="2"/>
  <c r="BI103" i="2"/>
  <c r="BH103" i="2"/>
  <c r="BG103" i="2"/>
  <c r="BF103" i="2"/>
  <c r="T103" i="2"/>
  <c r="R103" i="2"/>
  <c r="P103" i="2"/>
  <c r="BK103" i="2"/>
  <c r="J103" i="2"/>
  <c r="BE103" i="2" s="1"/>
  <c r="BI102" i="2"/>
  <c r="BH102" i="2"/>
  <c r="BG102" i="2"/>
  <c r="BF102" i="2"/>
  <c r="BE102" i="2"/>
  <c r="T102" i="2"/>
  <c r="T101" i="2" s="1"/>
  <c r="R102" i="2"/>
  <c r="R101" i="2" s="1"/>
  <c r="P102" i="2"/>
  <c r="P101" i="2" s="1"/>
  <c r="BK102" i="2"/>
  <c r="BK101" i="2" s="1"/>
  <c r="J101" i="2" s="1"/>
  <c r="J57" i="2" s="1"/>
  <c r="J102" i="2"/>
  <c r="BI100" i="2"/>
  <c r="BH100" i="2"/>
  <c r="BG100" i="2"/>
  <c r="BF100" i="2"/>
  <c r="T100" i="2"/>
  <c r="T99" i="2" s="1"/>
  <c r="R100" i="2"/>
  <c r="R99" i="2" s="1"/>
  <c r="P100" i="2"/>
  <c r="P99" i="2" s="1"/>
  <c r="BK100" i="2"/>
  <c r="BK99" i="2" s="1"/>
  <c r="J99" i="2" s="1"/>
  <c r="J56" i="2" s="1"/>
  <c r="J100" i="2"/>
  <c r="BE100" i="2" s="1"/>
  <c r="BI97" i="2"/>
  <c r="BH97" i="2"/>
  <c r="BG97" i="2"/>
  <c r="BF97" i="2"/>
  <c r="T97" i="2"/>
  <c r="R97" i="2"/>
  <c r="P97" i="2"/>
  <c r="BK97" i="2"/>
  <c r="J97" i="2"/>
  <c r="BE97" i="2" s="1"/>
  <c r="BI96" i="2"/>
  <c r="BH96" i="2"/>
  <c r="BG96" i="2"/>
  <c r="BF96" i="2"/>
  <c r="BE96" i="2"/>
  <c r="T96" i="2"/>
  <c r="R96" i="2"/>
  <c r="P96" i="2"/>
  <c r="BK96" i="2"/>
  <c r="J96" i="2"/>
  <c r="BI95" i="2"/>
  <c r="BH95" i="2"/>
  <c r="BG95" i="2"/>
  <c r="BF95" i="2"/>
  <c r="T95" i="2"/>
  <c r="T94" i="2" s="1"/>
  <c r="R95" i="2"/>
  <c r="R94" i="2" s="1"/>
  <c r="P95" i="2"/>
  <c r="P94" i="2" s="1"/>
  <c r="BK95" i="2"/>
  <c r="BK94" i="2" s="1"/>
  <c r="J94" i="2" s="1"/>
  <c r="J55" i="2" s="1"/>
  <c r="J95" i="2"/>
  <c r="BE95" i="2" s="1"/>
  <c r="BI93" i="2"/>
  <c r="BH93" i="2"/>
  <c r="BG93" i="2"/>
  <c r="BF93" i="2"/>
  <c r="T93" i="2"/>
  <c r="R93" i="2"/>
  <c r="P93" i="2"/>
  <c r="BK93" i="2"/>
  <c r="J93" i="2"/>
  <c r="BE93" i="2" s="1"/>
  <c r="BI91" i="2"/>
  <c r="BH91" i="2"/>
  <c r="BG91" i="2"/>
  <c r="BF91" i="2"/>
  <c r="T91" i="2"/>
  <c r="R91" i="2"/>
  <c r="P91" i="2"/>
  <c r="BK91" i="2"/>
  <c r="J91" i="2"/>
  <c r="BE91" i="2" s="1"/>
  <c r="BI90" i="2"/>
  <c r="BH90" i="2"/>
  <c r="BG90" i="2"/>
  <c r="BF90" i="2"/>
  <c r="BE90" i="2"/>
  <c r="T90" i="2"/>
  <c r="R90" i="2"/>
  <c r="P90" i="2"/>
  <c r="BK90" i="2"/>
  <c r="J90" i="2"/>
  <c r="BI89" i="2"/>
  <c r="BH89" i="2"/>
  <c r="BG89" i="2"/>
  <c r="BF89" i="2"/>
  <c r="BE89" i="2"/>
  <c r="T89" i="2"/>
  <c r="R89" i="2"/>
  <c r="P89" i="2"/>
  <c r="BK89" i="2"/>
  <c r="J89" i="2"/>
  <c r="BI88" i="2"/>
  <c r="BH88" i="2"/>
  <c r="BG88" i="2"/>
  <c r="BF88" i="2"/>
  <c r="BE88" i="2"/>
  <c r="T88" i="2"/>
  <c r="R88" i="2"/>
  <c r="P88" i="2"/>
  <c r="BK88" i="2"/>
  <c r="J88" i="2"/>
  <c r="BI87" i="2"/>
  <c r="BH87" i="2"/>
  <c r="BG87" i="2"/>
  <c r="BF87" i="2"/>
  <c r="BE87" i="2"/>
  <c r="T87" i="2"/>
  <c r="R87" i="2"/>
  <c r="P87" i="2"/>
  <c r="BK87" i="2"/>
  <c r="J87" i="2"/>
  <c r="BI86" i="2"/>
  <c r="BH86" i="2"/>
  <c r="BG86" i="2"/>
  <c r="F30" i="2" s="1"/>
  <c r="BB52" i="1" s="1"/>
  <c r="BB51" i="1" s="1"/>
  <c r="BF86" i="2"/>
  <c r="J29" i="2" s="1"/>
  <c r="AW52" i="1" s="1"/>
  <c r="BE86" i="2"/>
  <c r="T86" i="2"/>
  <c r="T85" i="2" s="1"/>
  <c r="R86" i="2"/>
  <c r="R85" i="2" s="1"/>
  <c r="P86" i="2"/>
  <c r="P85" i="2" s="1"/>
  <c r="P84" i="2" s="1"/>
  <c r="BK86" i="2"/>
  <c r="BK85" i="2" s="1"/>
  <c r="J86" i="2"/>
  <c r="F77" i="2"/>
  <c r="E75" i="2"/>
  <c r="F45" i="2"/>
  <c r="E43" i="2"/>
  <c r="J19" i="2"/>
  <c r="E19" i="2"/>
  <c r="J79" i="2" s="1"/>
  <c r="J18" i="2"/>
  <c r="J16" i="2"/>
  <c r="E16" i="2"/>
  <c r="F48" i="2" s="1"/>
  <c r="J15" i="2"/>
  <c r="J13" i="2"/>
  <c r="E13" i="2"/>
  <c r="F79" i="2" s="1"/>
  <c r="J12" i="2"/>
  <c r="J10" i="2"/>
  <c r="J45" i="2" s="1"/>
  <c r="AS51" i="1"/>
  <c r="L47" i="1"/>
  <c r="AM46" i="1"/>
  <c r="L46" i="1"/>
  <c r="AM44" i="1"/>
  <c r="L44" i="1"/>
  <c r="L42" i="1"/>
  <c r="L41" i="1"/>
  <c r="F31" i="2" l="1"/>
  <c r="BC52" i="1" s="1"/>
  <c r="BC51" i="1" s="1"/>
  <c r="AY51" i="1" s="1"/>
  <c r="F32" i="2"/>
  <c r="BD52" i="1" s="1"/>
  <c r="BD51" i="1" s="1"/>
  <c r="W30" i="1" s="1"/>
  <c r="R84" i="2"/>
  <c r="R83" i="2" s="1"/>
  <c r="T84" i="2"/>
  <c r="W29" i="1"/>
  <c r="J126" i="2"/>
  <c r="J64" i="2" s="1"/>
  <c r="BK125" i="2"/>
  <c r="J125" i="2" s="1"/>
  <c r="J63" i="2" s="1"/>
  <c r="BK113" i="2"/>
  <c r="J113" i="2" s="1"/>
  <c r="J60" i="2" s="1"/>
  <c r="J114" i="2"/>
  <c r="J61" i="2" s="1"/>
  <c r="W28" i="1"/>
  <c r="AX51" i="1"/>
  <c r="BK84" i="2"/>
  <c r="J85" i="2"/>
  <c r="J54" i="2" s="1"/>
  <c r="J28" i="2"/>
  <c r="AV52" i="1" s="1"/>
  <c r="AT52" i="1" s="1"/>
  <c r="T113" i="2"/>
  <c r="P125" i="2"/>
  <c r="P83" i="2" s="1"/>
  <c r="AU52" i="1" s="1"/>
  <c r="AU51" i="1" s="1"/>
  <c r="F47" i="2"/>
  <c r="F80" i="2"/>
  <c r="F29" i="2"/>
  <c r="BA52" i="1" s="1"/>
  <c r="BA51" i="1" s="1"/>
  <c r="J47" i="2"/>
  <c r="J77" i="2"/>
  <c r="F28" i="2"/>
  <c r="AZ52" i="1" s="1"/>
  <c r="AZ51" i="1" s="1"/>
  <c r="BK83" i="2" l="1"/>
  <c r="J83" i="2" s="1"/>
  <c r="J84" i="2"/>
  <c r="J53" i="2" s="1"/>
  <c r="W27" i="1"/>
  <c r="AW51" i="1"/>
  <c r="AK27" i="1" s="1"/>
  <c r="W26" i="1"/>
  <c r="AV51" i="1"/>
  <c r="T83" i="2"/>
  <c r="AT51" i="1" l="1"/>
  <c r="AK26" i="1"/>
  <c r="J52" i="2"/>
  <c r="J25" i="2"/>
  <c r="AG52" i="1" l="1"/>
  <c r="J34" i="2"/>
  <c r="AN52" i="1" l="1"/>
  <c r="AG51" i="1"/>
  <c r="AN51" i="1" l="1"/>
  <c r="AK23" i="1"/>
  <c r="AK32" i="1" s="1"/>
</calcChain>
</file>

<file path=xl/sharedStrings.xml><?xml version="1.0" encoding="utf-8"?>
<sst xmlns="http://schemas.openxmlformats.org/spreadsheetml/2006/main" count="1258" uniqueCount="450">
  <si>
    <t>Export VZ</t>
  </si>
  <si>
    <t>List obsahuje:</t>
  </si>
  <si>
    <t>1) Rekapitulace stavby</t>
  </si>
  <si>
    <t>2) Rekapitulace objektů stavby a soupisů prací</t>
  </si>
  <si>
    <t>3.0</t>
  </si>
  <si>
    <t>ZAMOK</t>
  </si>
  <si>
    <t>False</t>
  </si>
  <si>
    <t>{7b94eed3-e2d6-45a1-bf24-dcbecc2d3281}</t>
  </si>
  <si>
    <t>0,01</t>
  </si>
  <si>
    <t>21</t>
  </si>
  <si>
    <t>15</t>
  </si>
  <si>
    <t>REKAPITULACE STAVBY</t>
  </si>
  <si>
    <t>v ---  níže se nacházejí doplnkové a pomocné údaje k sestavám  --- v</t>
  </si>
  <si>
    <t>Návod na vyplnění</t>
  </si>
  <si>
    <t>0,001</t>
  </si>
  <si>
    <t>Kód:</t>
  </si>
  <si>
    <t>05</t>
  </si>
  <si>
    <t>Měnit lze pouze buňky se žlutým podbarvením!_x000D_
_x000D_
1) v Rekapitulaci stavby vyplňte údaje o Uchazeči (přenesou se do ostatních sestav i v jiných listech)_x000D_
_x000D_
2) na vybraných listech vyplňte v sestavě Soupis prací ceny u položek_x000D_
_x000D_
Podrobnosti k vyplnění naleznete na poslední záložce s Pokyny pro vyplnění</t>
  </si>
  <si>
    <t>Stavba:</t>
  </si>
  <si>
    <t>Vyhlídka na sochu sněhulky</t>
  </si>
  <si>
    <t>KSO:</t>
  </si>
  <si>
    <t/>
  </si>
  <si>
    <t>CC-CZ:</t>
  </si>
  <si>
    <t>Místo:</t>
  </si>
  <si>
    <t xml:space="preserve"> </t>
  </si>
  <si>
    <t>Datum:</t>
  </si>
  <si>
    <t>05.04.2018</t>
  </si>
  <si>
    <t>Zadavatel:</t>
  </si>
  <si>
    <t>IČ:</t>
  </si>
  <si>
    <t>DIČ:</t>
  </si>
  <si>
    <t>Uchazeč:</t>
  </si>
  <si>
    <t>Vyplň údaj</t>
  </si>
  <si>
    <t>Projektant:</t>
  </si>
  <si>
    <t>True</t>
  </si>
  <si>
    <t>Poznámka:</t>
  </si>
  <si>
    <t>Cena bez DPH</t>
  </si>
  <si>
    <t>Sazba daně</t>
  </si>
  <si>
    <t>Základ daně</t>
  </si>
  <si>
    <t>Výše daně</t>
  </si>
  <si>
    <t>DPH</t>
  </si>
  <si>
    <t>základní</t>
  </si>
  <si>
    <t>snížená</t>
  </si>
  <si>
    <t>zákl. přenesená</t>
  </si>
  <si>
    <t>sníž. přenesená</t>
  </si>
  <si>
    <t>nulová</t>
  </si>
  <si>
    <t>Cena s DPH</t>
  </si>
  <si>
    <t>v</t>
  </si>
  <si>
    <t>CZK</t>
  </si>
  <si>
    <t>REKAPITULACE OBJEKTŮ STAVBY A SOUPISŮ PRACÍ</t>
  </si>
  <si>
    <t>Informatívní údaje z listů zakázek</t>
  </si>
  <si>
    <t>Kód</t>
  </si>
  <si>
    <t>Objekt, Soupis prací</t>
  </si>
  <si>
    <t>Cena bez DPH [CZK]</t>
  </si>
  <si>
    <t>Cena s DPH [CZK]</t>
  </si>
  <si>
    <t>Typ</t>
  </si>
  <si>
    <t>z toho Ostat._x000D_
náklady [CZK]</t>
  </si>
  <si>
    <t>DPH [CZK]</t>
  </si>
  <si>
    <t>Normohodiny [h]</t>
  </si>
  <si>
    <t>DPH základní [CZK]</t>
  </si>
  <si>
    <t>DPH snížená [CZK]</t>
  </si>
  <si>
    <t>DPH základní přenesená_x000D_
[CZK]</t>
  </si>
  <si>
    <t>DPH snížená přenesená_x000D_
[CZK]</t>
  </si>
  <si>
    <t>Základna_x000D_
DPH základní</t>
  </si>
  <si>
    <t>Základna_x000D_
DPH snížená</t>
  </si>
  <si>
    <t>Základna_x000D_
DPH zákl. přenesená</t>
  </si>
  <si>
    <t>Základna_x000D_
DPH sníž. přenesená</t>
  </si>
  <si>
    <t>Základna_x000D_
DPH nulová</t>
  </si>
  <si>
    <t>Náklady stavby celkem</t>
  </si>
  <si>
    <t>D</t>
  </si>
  <si>
    <t>0</t>
  </si>
  <si>
    <t>IMPORT</t>
  </si>
  <si>
    <t>{00000000-0000-0000-0000-000000000000}</t>
  </si>
  <si>
    <t>/</t>
  </si>
  <si>
    <t>STA</t>
  </si>
  <si>
    <t>1</t>
  </si>
  <si>
    <t>###NOINSERT###</t>
  </si>
  <si>
    <t>1) Krycí list soupisu</t>
  </si>
  <si>
    <t>2) Rekapitulace</t>
  </si>
  <si>
    <t>3) Soupis prací</t>
  </si>
  <si>
    <t>Zpět na list:</t>
  </si>
  <si>
    <t>Rekapitulace stavby</t>
  </si>
  <si>
    <t>2</t>
  </si>
  <si>
    <t>KRYCÍ LIST SOUPISU</t>
  </si>
  <si>
    <t>REKAPITULACE ČLENĚNÍ SOUPISU PRACÍ</t>
  </si>
  <si>
    <t>Kód dílu - Popis</t>
  </si>
  <si>
    <t>Cena celkem [CZK]</t>
  </si>
  <si>
    <t>Náklady soupisu celkem</t>
  </si>
  <si>
    <t>-1</t>
  </si>
  <si>
    <t>HSV - Práce a dodávky HSV</t>
  </si>
  <si>
    <t xml:space="preserve">    1 - Zemní práce</t>
  </si>
  <si>
    <t xml:space="preserve">    2 - Zakládání</t>
  </si>
  <si>
    <t xml:space="preserve">    3 - Svislé a kompletní konstrukce</t>
  </si>
  <si>
    <t xml:space="preserve">    5 - Komunikace pozemní</t>
  </si>
  <si>
    <t xml:space="preserve">    9 - Ostatní konstrukce a práce, bourání</t>
  </si>
  <si>
    <t xml:space="preserve">    998 - Přesun hmot</t>
  </si>
  <si>
    <t>PSV - Práce a dodávky PSV</t>
  </si>
  <si>
    <t xml:space="preserve">    766 - Konstrukce truhlářské</t>
  </si>
  <si>
    <t xml:space="preserve">    782 - Dokončovací práce - obklady z kamene</t>
  </si>
  <si>
    <t>VRN - Vedlejší rozpočtové náklady</t>
  </si>
  <si>
    <t xml:space="preserve">    VRN1 - Průzkumné, geodetické a projektové práce</t>
  </si>
  <si>
    <t xml:space="preserve">    VRN3 - Zařízení staveniště</t>
  </si>
  <si>
    <t>SOUPIS PRACÍ</t>
  </si>
  <si>
    <t>PČ</t>
  </si>
  <si>
    <t>Popis</t>
  </si>
  <si>
    <t>MJ</t>
  </si>
  <si>
    <t>Množství</t>
  </si>
  <si>
    <t>J.cena [CZK]</t>
  </si>
  <si>
    <t>Cenová soustava</t>
  </si>
  <si>
    <t>Poznámka</t>
  </si>
  <si>
    <t>J. Nh [h]</t>
  </si>
  <si>
    <t>Nh celkem [h]</t>
  </si>
  <si>
    <t>J. hmotnost_x000D_
[t]</t>
  </si>
  <si>
    <t>Hmotnost_x000D_
celkem [t]</t>
  </si>
  <si>
    <t>J. suť [t]</t>
  </si>
  <si>
    <t>Suť Celkem [t]</t>
  </si>
  <si>
    <t>HSV</t>
  </si>
  <si>
    <t>Práce a dodávky HSV</t>
  </si>
  <si>
    <t>ROZPOCET</t>
  </si>
  <si>
    <t>Zemní práce</t>
  </si>
  <si>
    <t>K</t>
  </si>
  <si>
    <t>121112112</t>
  </si>
  <si>
    <t>Sejmutí ornice ručně s vodorovným přemístěním do 50 m na dočasné či trvalé skládky nebo na hromady v místě upotřebení tloušťky vrstvy přes 150 mm</t>
  </si>
  <si>
    <t>m3</t>
  </si>
  <si>
    <t>CS ÚRS 2017 01</t>
  </si>
  <si>
    <t>4</t>
  </si>
  <si>
    <t>-464258864</t>
  </si>
  <si>
    <t>5</t>
  </si>
  <si>
    <t>131301101</t>
  </si>
  <si>
    <t>Hloubení nezapažených jam a zářezů s urovnáním dna do předepsaného profilu a spádu v hornině tř. 4 do 100 m3</t>
  </si>
  <si>
    <t>-543447569</t>
  </si>
  <si>
    <t>7</t>
  </si>
  <si>
    <t>131303102</t>
  </si>
  <si>
    <t>Hloubení zapažených i nezapažených jam ručním nebo pneumatickým nářadím s urovnáním dna do předepsaného profilu a spádu v horninách tř. 4 nesoudržných</t>
  </si>
  <si>
    <t>-1778105675</t>
  </si>
  <si>
    <t>6</t>
  </si>
  <si>
    <t>132301101</t>
  </si>
  <si>
    <t>Hloubení zapažených i nezapažených rýh šířky do 600 mm s urovnáním dna do předepsaného profilu a spádu v hornině tř. 4 do 100 m3</t>
  </si>
  <si>
    <t>160703277</t>
  </si>
  <si>
    <t>18</t>
  </si>
  <si>
    <t>162501101</t>
  </si>
  <si>
    <t>Vodorovné přemístění výkopku nebo sypaniny po suchu na obvyklém dopravním prostředku, bez naložení výkopku, avšak se složením bez rozhrnutí z horniny tř. 1 až 4 na vzdálenost přes 2 000 do 2 500 m</t>
  </si>
  <si>
    <t>1517914925</t>
  </si>
  <si>
    <t>9</t>
  </si>
  <si>
    <t>174101101</t>
  </si>
  <si>
    <t>Zásyp sypaninou z jakékoliv horniny s uložením výkopku ve vrstvách se zhutněním jam, šachet, rýh nebo kolem objektů v těchto vykopávkách</t>
  </si>
  <si>
    <t>-858708436</t>
  </si>
  <si>
    <t>P</t>
  </si>
  <si>
    <t>Poznámka k položce:
Zásyp jámy po sněhulce</t>
  </si>
  <si>
    <t>10</t>
  </si>
  <si>
    <t>1319896091</t>
  </si>
  <si>
    <t>Zakládání</t>
  </si>
  <si>
    <t>11</t>
  </si>
  <si>
    <t>274313711</t>
  </si>
  <si>
    <t>Základy z betonu prostého pasy betonu kamenem neprokládaného tř. C 20/25</t>
  </si>
  <si>
    <t>296171109</t>
  </si>
  <si>
    <t>12</t>
  </si>
  <si>
    <t>274362021</t>
  </si>
  <si>
    <t>Výztuž základů pasů ze svařovaných sítí z drátů typu KARI</t>
  </si>
  <si>
    <t>t</t>
  </si>
  <si>
    <t>-25144677</t>
  </si>
  <si>
    <t>8</t>
  </si>
  <si>
    <t>275313611</t>
  </si>
  <si>
    <t>Základy z betonu prostého patky a bloky z betonu kamenem neprokládaného tř. C 16/20</t>
  </si>
  <si>
    <t>253674159</t>
  </si>
  <si>
    <t>Poznámka k položce:
Základ pod sochu Sněhulky a pod informační sloupek</t>
  </si>
  <si>
    <t>3</t>
  </si>
  <si>
    <t>Svislé a kompletní konstrukce</t>
  </si>
  <si>
    <t>17</t>
  </si>
  <si>
    <t>342311711</t>
  </si>
  <si>
    <t>Stěny a příčky z betonu výplňové a oddělovací pevné, ochranné přizdívky prostého tř. C 20/25</t>
  </si>
  <si>
    <t>-2138265248</t>
  </si>
  <si>
    <t>Komunikace pozemní</t>
  </si>
  <si>
    <t>13</t>
  </si>
  <si>
    <t>564762111</t>
  </si>
  <si>
    <t>Podklad nebo kryt z vibrovaného štěrku VŠ s rozprostřením, vlhčením a zhutněním, po zhutnění tl. 200 mm</t>
  </si>
  <si>
    <t>m2</t>
  </si>
  <si>
    <t>-415616772</t>
  </si>
  <si>
    <t>14</t>
  </si>
  <si>
    <t>564932111</t>
  </si>
  <si>
    <t>Podklad z mechanicky zpevněného kameniva MZK (minerální beton) s rozprostřením a s hutněním, po zhutnění tl. 100 mm</t>
  </si>
  <si>
    <t>-170137607</t>
  </si>
  <si>
    <t>M</t>
  </si>
  <si>
    <t>605561020</t>
  </si>
  <si>
    <t>řezivo dubové sušené tl. 60 mm</t>
  </si>
  <si>
    <t>-621238824</t>
  </si>
  <si>
    <t>16</t>
  </si>
  <si>
    <t>R003</t>
  </si>
  <si>
    <t xml:space="preserve">Montáž, ošeření tlakovou impregnací, nátěr a instalace dřevěných stupňů schodiště </t>
  </si>
  <si>
    <t>kpl</t>
  </si>
  <si>
    <t>1298618564</t>
  </si>
  <si>
    <t>Ostatní konstrukce a práce, bourání</t>
  </si>
  <si>
    <t>961044111</t>
  </si>
  <si>
    <t>Bourání základů z betonu prostého</t>
  </si>
  <si>
    <t>-2088664699</t>
  </si>
  <si>
    <t>Poznámka k položce:
Bourání základu pod sochou sněhulky a pod informačním sloupkem</t>
  </si>
  <si>
    <t>R001</t>
  </si>
  <si>
    <t>Demontáž a zpětná montáž sochy Sněhulky</t>
  </si>
  <si>
    <t>ks</t>
  </si>
  <si>
    <t>1085822099</t>
  </si>
  <si>
    <t>R002</t>
  </si>
  <si>
    <t>Demontáž a zpětná montáž informačního sloupku</t>
  </si>
  <si>
    <t>-1922873217</t>
  </si>
  <si>
    <t>998</t>
  </si>
  <si>
    <t>Přesun hmot</t>
  </si>
  <si>
    <t>26</t>
  </si>
  <si>
    <t>998011001</t>
  </si>
  <si>
    <t>Přesun hmot pro budovy občanské výstavby, bydlení, výrobu a služby s nosnou svislou konstrukcí zděnou z cihel, tvárnic nebo kamene vodorovná dopravní vzdálenost do 100 m pro budovy výšky do 6 m</t>
  </si>
  <si>
    <t>-327470699</t>
  </si>
  <si>
    <t>PSV</t>
  </si>
  <si>
    <t>Práce a dodávky PSV</t>
  </si>
  <si>
    <t>766</t>
  </si>
  <si>
    <t>Konstrukce truhlářské</t>
  </si>
  <si>
    <t>766311111</t>
  </si>
  <si>
    <t>Montáž zábradlí dřevěného vnitřního</t>
  </si>
  <si>
    <t>m</t>
  </si>
  <si>
    <t>-668442726</t>
  </si>
  <si>
    <t>22</t>
  </si>
  <si>
    <t>R005</t>
  </si>
  <si>
    <t>Dřevěné zábradlí s nerezovými lanky včetně kotvení, výška 900mm, šikmé provedení u schodiště, dle výkresové dokumentace</t>
  </si>
  <si>
    <t>32</t>
  </si>
  <si>
    <t>73990965</t>
  </si>
  <si>
    <t>23</t>
  </si>
  <si>
    <t>R006</t>
  </si>
  <si>
    <t>Dřevěné zábradlí s nerezovými lanky včetně kotvení, výška 900mm, vodorovné provedení, dle výkresové dokumentace</t>
  </si>
  <si>
    <t>1099400863</t>
  </si>
  <si>
    <t>24</t>
  </si>
  <si>
    <t>R007</t>
  </si>
  <si>
    <t>Dřevěné vodorovné zábradlí s nerezovými lanky včetně kotvení sloupků i jednotlivých lanek, proměnná výška od 900mm do 260mm, dle výkresové dokumentace</t>
  </si>
  <si>
    <t>-778449049</t>
  </si>
  <si>
    <t>25</t>
  </si>
  <si>
    <t>R008</t>
  </si>
  <si>
    <t>Dřevěné zábradlí, výška 260mm, vodorovné provedení, dle výkresové dokumentace</t>
  </si>
  <si>
    <t>1870183996</t>
  </si>
  <si>
    <t>29</t>
  </si>
  <si>
    <t>998766101</t>
  </si>
  <si>
    <t>Přesun hmot pro konstrukce truhlářské stanovený z hmotnosti přesunovaného materiálu vodorovná dopravní vzdálenost do 50 m v objektech výšky do 6 m</t>
  </si>
  <si>
    <t>-800955098</t>
  </si>
  <si>
    <t>782</t>
  </si>
  <si>
    <t>Dokončovací práce - obklady z kamene</t>
  </si>
  <si>
    <t>19</t>
  </si>
  <si>
    <t>782131413</t>
  </si>
  <si>
    <t>Montáž obkladů stěn z tvrdých kamenů kladených do malty ze zlomků desek s upravením stran na místě přisekáním tl. přes 30 do 50 mm</t>
  </si>
  <si>
    <t>-1258621647</t>
  </si>
  <si>
    <t>20</t>
  </si>
  <si>
    <t>R004</t>
  </si>
  <si>
    <t>Lomový kámen - křemenný porfyr</t>
  </si>
  <si>
    <t>-2039893651</t>
  </si>
  <si>
    <t>30</t>
  </si>
  <si>
    <t>998782101</t>
  </si>
  <si>
    <t>Přesun hmot pro obklady kamenné stanovený z hmotnosti přesunovaného materiálu vodorovná dopravní vzdálenost do 50 m v objektech výšky do 6 m</t>
  </si>
  <si>
    <t>-1002628270</t>
  </si>
  <si>
    <t>VRN</t>
  </si>
  <si>
    <t>Vedlejší rozpočtové náklady</t>
  </si>
  <si>
    <t>VRN1</t>
  </si>
  <si>
    <t>Průzkumné, geodetické a projektové práce</t>
  </si>
  <si>
    <t>27</t>
  </si>
  <si>
    <t>013254000</t>
  </si>
  <si>
    <t>Průzkumné, geodetické a projektové práce projektové práce dokumentace stavby (výkresová a textová) skutečného provedení stavby</t>
  </si>
  <si>
    <t>…</t>
  </si>
  <si>
    <t>1024</t>
  </si>
  <si>
    <t>1644198880</t>
  </si>
  <si>
    <t>VRN3</t>
  </si>
  <si>
    <t>Zařízení staveniště</t>
  </si>
  <si>
    <t>28</t>
  </si>
  <si>
    <t>030001000</t>
  </si>
  <si>
    <t>Základní rozdělení průvodních činností a nákladů zařízení staveniště</t>
  </si>
  <si>
    <t>-400167570</t>
  </si>
  <si>
    <t>Struktura údajů, formát souboru a metodika pro zpracování</t>
  </si>
  <si>
    <t>Struktura</t>
  </si>
  <si>
    <t>Soubor je složen ze záložky Rekapitulace stavby a záložek s názvem soupisu prací pro jednotlivé objekty ve formátu XLSX. Každá ze záložek přitom obsahuje</t>
  </si>
  <si>
    <t>ještě samostatné sestavy vymezené orámovaním a nadpisem sestavy.</t>
  </si>
  <si>
    <r>
      <rPr>
        <i/>
        <sz val="9"/>
        <rFont val="Trebuchet MS"/>
        <charset val="238"/>
      </rPr>
      <t xml:space="preserve">Rekapitulace stavby </t>
    </r>
    <r>
      <rPr>
        <sz val="9"/>
        <rFont val="Trebuchet MS"/>
        <charset val="238"/>
      </rPr>
      <t>obsahuje sestavu Rekapitulace stavby a Rekapitulace objektů stavby a soupisů prací.</t>
    </r>
  </si>
  <si>
    <r>
      <rPr>
        <sz val="8"/>
        <rFont val="Trebuchet MS"/>
        <charset val="238"/>
      </rPr>
      <t xml:space="preserve">V sestavě </t>
    </r>
    <r>
      <rPr>
        <b/>
        <sz val="9"/>
        <rFont val="Trebuchet MS"/>
        <charset val="238"/>
      </rPr>
      <t>Rekapitulace stavby</t>
    </r>
    <r>
      <rPr>
        <sz val="9"/>
        <rFont val="Trebuchet MS"/>
        <charset val="238"/>
      </rPr>
      <t xml:space="preserve"> jsou uvedeny informace identifikující předmět veřejné zakázky na stavební práce, KSO, CC-CZ, CZ-CPV, CZ-CPA a rekapitulaci </t>
    </r>
  </si>
  <si>
    <t>celkové nabídkové ceny uchazeče.</t>
  </si>
  <si>
    <r>
      <rPr>
        <sz val="8"/>
        <rFont val="Trebuchet MS"/>
        <charset val="238"/>
      </rPr>
      <t xml:space="preserve">V sestavě </t>
    </r>
    <r>
      <rPr>
        <b/>
        <sz val="9"/>
        <rFont val="Trebuchet MS"/>
        <charset val="238"/>
      </rPr>
      <t>Rekapitulace objektů stavby a soupisů prací</t>
    </r>
    <r>
      <rPr>
        <sz val="9"/>
        <rFont val="Trebuchet MS"/>
        <charset val="238"/>
      </rPr>
      <t xml:space="preserve"> je uvedena rekapitulace stavebních objektů, inženýrských objektů, provozních souborů,</t>
    </r>
  </si>
  <si>
    <t>vedlejších a ostatních nákladů a ostatních nákladů s rekapitulací nabídkové ceny za jednotlivé soupisy prací. Na základě údaje Typ je možné</t>
  </si>
  <si>
    <t>identifikovat, zda se jedná o objekt nebo soupis prací pro daný objekt:</t>
  </si>
  <si>
    <t>Stavební objekt pozemní</t>
  </si>
  <si>
    <t>ING</t>
  </si>
  <si>
    <t>Stavební objekt inženýrský</t>
  </si>
  <si>
    <t>PRO</t>
  </si>
  <si>
    <t>Provozní soubor</t>
  </si>
  <si>
    <t>VON</t>
  </si>
  <si>
    <t>Vedlejší a ostatní náklady</t>
  </si>
  <si>
    <t>OST</t>
  </si>
  <si>
    <t>Ostatní</t>
  </si>
  <si>
    <t>Soupis</t>
  </si>
  <si>
    <t>Soupis prací pro daný typ objektu</t>
  </si>
  <si>
    <r>
      <rPr>
        <i/>
        <sz val="9"/>
        <rFont val="Trebuchet MS"/>
        <charset val="238"/>
      </rPr>
      <t xml:space="preserve">Soupis prací </t>
    </r>
    <r>
      <rPr>
        <sz val="9"/>
        <rFont val="Trebuchet MS"/>
        <charset val="238"/>
      </rPr>
      <t>pro jednotlivé objekty obsahuje sestavy Krycí list soupisu, Rekapitulace členění soupisu prací, Soupis prací. Za soupis prací může být považován</t>
    </r>
  </si>
  <si>
    <t>i objekt stavby v případě, že neobsahuje podřízenou zakázku.</t>
  </si>
  <si>
    <r>
      <rPr>
        <b/>
        <sz val="9"/>
        <rFont val="Trebuchet MS"/>
        <charset val="238"/>
      </rPr>
      <t>Krycí list soupisu</t>
    </r>
    <r>
      <rPr>
        <sz val="9"/>
        <rFont val="Trebuchet MS"/>
        <charset val="238"/>
      </rPr>
      <t xml:space="preserve"> obsahuje rekapitulaci informací o předmětu veřejné zakázky ze sestavy Rekapitulace stavby, informaci o zařazení objektu do KSO, </t>
    </r>
  </si>
  <si>
    <t>CC-CZ, CZ-CPV, CZ-CPA a rekapitulaci celkové nabídkové ceny uchazeče za aktuální soupis prací.</t>
  </si>
  <si>
    <r>
      <rPr>
        <b/>
        <sz val="9"/>
        <rFont val="Trebuchet MS"/>
        <charset val="238"/>
      </rPr>
      <t>Rekapitulace členění soupisu prací</t>
    </r>
    <r>
      <rPr>
        <sz val="9"/>
        <rFont val="Trebuchet MS"/>
        <charset val="238"/>
      </rPr>
      <t xml:space="preserve"> obsahuje rekapitulaci soupisu prací ve všech úrovních členění soupisu tak, jak byla tato členění použita (např. </t>
    </r>
  </si>
  <si>
    <t>stavební díly, funkční díly, případně jiné členění) s rekapitulací nabídkové ceny.</t>
  </si>
  <si>
    <r>
      <rPr>
        <b/>
        <sz val="9"/>
        <rFont val="Trebuchet MS"/>
        <charset val="238"/>
      </rPr>
      <t xml:space="preserve">Soupis prací </t>
    </r>
    <r>
      <rPr>
        <sz val="9"/>
        <rFont val="Trebuchet MS"/>
        <charset val="238"/>
      </rPr>
      <t>obsahuje položky veškerých stavebních nebo montážních prací, dodávek materiálů a služeb nezbytných pro zhotovení stavebního objektu,</t>
    </r>
  </si>
  <si>
    <t>inženýrského objektu, provozního souboru, vedlejších a ostatních nákladů.</t>
  </si>
  <si>
    <t>Pro položky soupisu prací se zobrazují následující informace:</t>
  </si>
  <si>
    <t>Pořadové číslo položky v aktuálním soupisu</t>
  </si>
  <si>
    <t>TYP</t>
  </si>
  <si>
    <t>Typ položky: K - konstrukce, M - materiál, PP - plný popis, PSC - poznámka k souboru cen,  P - poznámka k položce, VV - výkaz výměr</t>
  </si>
  <si>
    <t>Kód položky</t>
  </si>
  <si>
    <t>Zkrácený popis položky</t>
  </si>
  <si>
    <t>Měrná jednotka položky</t>
  </si>
  <si>
    <t>Množství v měrné jednotce</t>
  </si>
  <si>
    <t>J.cena</t>
  </si>
  <si>
    <t xml:space="preserve">Jednotková cena položky. Zadaní může obsahovat namísto J.ceny sloupce J.materiál a J.montáž, jejichž součet definuje </t>
  </si>
  <si>
    <t>J.cenu položky.</t>
  </si>
  <si>
    <t xml:space="preserve">Cena celkem </t>
  </si>
  <si>
    <t>Celková cena položky daná jako součin množství a j.ceny</t>
  </si>
  <si>
    <t>Příslušnost položky do cenové soustavy</t>
  </si>
  <si>
    <t>Ke každé položce soupisu prací se na samostatných řádcích může zobrazovat:</t>
  </si>
  <si>
    <t>Plný popis položky</t>
  </si>
  <si>
    <t>Poznámka k souboru cen a poznámka zadavatele</t>
  </si>
  <si>
    <t>Výkaz výměr</t>
  </si>
  <si>
    <t>Pokud je k řádku výkazu výměr evidovaný údaj ve sloupci Kód, jedná se o definovaný odkaz, na který se může odvolávat výkaz výměr z jiné položky.</t>
  </si>
  <si>
    <t xml:space="preserve">Metodika pro zpracování </t>
  </si>
  <si>
    <t>Jednotlivé sestavy jsou v souboru provázány. Editovatelné pole jsou zvýrazněny žlutým podbarvením, ostatní pole neslouží k editaci a nesmí být jakkoliv</t>
  </si>
  <si>
    <t>modifikovány.</t>
  </si>
  <si>
    <t xml:space="preserve">Uchazeč je pro podání nabídky povinen vyplnit žlutě podbarvená pole: </t>
  </si>
  <si>
    <t xml:space="preserve">Pole Uchazeč v sestavě Rekapitulace stavby - zde uchazeč vyplní svůj název (název subjektu) </t>
  </si>
  <si>
    <t>Pole IČ a DIČ v sestavě Rekapitulace stavby - zde uchazeč vyplní svoje IČ a DIČ</t>
  </si>
  <si>
    <t>Datum v sestavě Rekapitulace stavby - zde uchazeč vyplní datum vytvoření nabídky</t>
  </si>
  <si>
    <t>J.cena = jednotková cena v sestavě Soupis prací o maximálním počtu desetinných míst uvedených v poli</t>
  </si>
  <si>
    <t>- pokud sestavy soupisů prací obsahují pole J.cena, musí být všechna tato pole vyplněna nenulovými kladnými číslicemi</t>
  </si>
  <si>
    <t>Poznámka - nepovinný údaj pro položku soupisu</t>
  </si>
  <si>
    <t>V případě, že sestavy soupisů prací neobsahují pole J.cena, potom ve všech soupisech prací obsahují pole:</t>
  </si>
  <si>
    <t xml:space="preserve"> - J.materiál - jednotková cena materiálu </t>
  </si>
  <si>
    <t xml:space="preserve"> - J.montáž - jednotková cena montáže</t>
  </si>
  <si>
    <t>Uchazeč je v tomto případě povinen vyplnit všechna pole J.materiál a pole J.montáž nenulovými kladnými číslicemi. V případech, kdy položka</t>
  </si>
  <si>
    <t>neobsahuje žádný materiál je přípustné, aby pole J.materiál bylo vyplněno nulou. V případech, kdy položka neobsahuje žádnou montáž je přípustné,</t>
  </si>
  <si>
    <t>aby pole J.montáž bylo vyplněno nulou. Není však přípustné, aby obě pole - J.materiál, J.Montáž byly u jedné položky vyplněny nulou.</t>
  </si>
  <si>
    <t>Název</t>
  </si>
  <si>
    <t>Povinný</t>
  </si>
  <si>
    <t>Max. počet</t>
  </si>
  <si>
    <t>atributu</t>
  </si>
  <si>
    <t>(A/N)</t>
  </si>
  <si>
    <t>znaků</t>
  </si>
  <si>
    <t>A</t>
  </si>
  <si>
    <t>Kód stavby</t>
  </si>
  <si>
    <t>String</t>
  </si>
  <si>
    <t>Stavba</t>
  </si>
  <si>
    <t>Název stavby</t>
  </si>
  <si>
    <t>Místo</t>
  </si>
  <si>
    <t>N</t>
  </si>
  <si>
    <t>Místo stavby</t>
  </si>
  <si>
    <t>Datum</t>
  </si>
  <si>
    <t>Datum vykonaného exportu</t>
  </si>
  <si>
    <t>Date</t>
  </si>
  <si>
    <t>KSO</t>
  </si>
  <si>
    <t>Klasifikace stavebního objektu</t>
  </si>
  <si>
    <t>CC-CZ</t>
  </si>
  <si>
    <t>Klasifikace stavbeních děl</t>
  </si>
  <si>
    <t>CZ-CPV</t>
  </si>
  <si>
    <t>Společný slovník pro veřejné zakázky</t>
  </si>
  <si>
    <t>CZ-CPA</t>
  </si>
  <si>
    <t>Klasifikace produkce podle činností</t>
  </si>
  <si>
    <t>Zadavatel</t>
  </si>
  <si>
    <t>Zadavatel zadaní</t>
  </si>
  <si>
    <t>IČ</t>
  </si>
  <si>
    <t>IČ zadavatele zadaní</t>
  </si>
  <si>
    <t>DIČ</t>
  </si>
  <si>
    <t>DIČ zadavatele zadaní</t>
  </si>
  <si>
    <t>Uchazeč</t>
  </si>
  <si>
    <t>Uchazeč veřejné zakázky</t>
  </si>
  <si>
    <t>Projektant</t>
  </si>
  <si>
    <t>Poznámka k zadání</t>
  </si>
  <si>
    <t>Sazba DPH</t>
  </si>
  <si>
    <t>Rekapitulace sazeb DPH u položek soupisů</t>
  </si>
  <si>
    <t>eGSazbaDph</t>
  </si>
  <si>
    <t>Základna DPH</t>
  </si>
  <si>
    <t>Základna DPH určena součtem celkové ceny z položek soupisů</t>
  </si>
  <si>
    <t>Double</t>
  </si>
  <si>
    <t>Hodnota DPH</t>
  </si>
  <si>
    <t>Celková cena bez DPH za celou stavbu. Sčítává se ze všech listů.</t>
  </si>
  <si>
    <t>Celková cena s DPH za celou stavbu</t>
  </si>
  <si>
    <t>Rekapitulace objektů stavby a soupisů prací</t>
  </si>
  <si>
    <t>Přebírá se z Rekapitulace stavby</t>
  </si>
  <si>
    <t>Kód objektu</t>
  </si>
  <si>
    <t>Objektu, Soupis prací</t>
  </si>
  <si>
    <t>Název objektu</t>
  </si>
  <si>
    <t>Cena bez DPH za daný objekt</t>
  </si>
  <si>
    <t>Cena spolu s DPH za daný objekt</t>
  </si>
  <si>
    <t>Typ zakázky</t>
  </si>
  <si>
    <t>eGTypZakazky</t>
  </si>
  <si>
    <t>Krycí list soupisu</t>
  </si>
  <si>
    <t>Objekt</t>
  </si>
  <si>
    <t>Kód a název objektu</t>
  </si>
  <si>
    <t>20 + 120</t>
  </si>
  <si>
    <t>Kód a název soupisu</t>
  </si>
  <si>
    <t>Poznámka k soupisu prací</t>
  </si>
  <si>
    <t>Rekapitulace sazeb DPH na položkách aktuálního soupisu</t>
  </si>
  <si>
    <t>Základna DPH určena součtem celkové ceny z položek aktuálního soupisu</t>
  </si>
  <si>
    <t>Cena bez DPH za daný soupis</t>
  </si>
  <si>
    <t>Cena s DPH</t>
  </si>
  <si>
    <t>Cena s DPH za daný soupis</t>
  </si>
  <si>
    <t>Rekapitulace členění soupisu prací</t>
  </si>
  <si>
    <t>Kód a název objektu, přebírá se z Krycího listu soupisu</t>
  </si>
  <si>
    <t>Kód a název objektu, přebírá se z Krycího listu soupisu</t>
  </si>
  <si>
    <t>Kód a název dílu ze soupisu</t>
  </si>
  <si>
    <t>20 + 100</t>
  </si>
  <si>
    <t>Cena celkem</t>
  </si>
  <si>
    <t>Cena celkem za díl ze soupisu</t>
  </si>
  <si>
    <t>Soupis prací</t>
  </si>
  <si>
    <t>Přebírá se z Krycího listu soupisu</t>
  </si>
  <si>
    <t>Pořadové číslo položky soupisu</t>
  </si>
  <si>
    <t>Long</t>
  </si>
  <si>
    <t>Typ položky soupisu</t>
  </si>
  <si>
    <t>eGTypPolozky</t>
  </si>
  <si>
    <t>Kód položky ze soupisu</t>
  </si>
  <si>
    <t>Popis položky ze soupisu</t>
  </si>
  <si>
    <t>Množství položky soupisu</t>
  </si>
  <si>
    <t>J.Cena</t>
  </si>
  <si>
    <t>Jednotková cena položky</t>
  </si>
  <si>
    <t>Cena celkem vyčíslena jako J.Cena * Množství</t>
  </si>
  <si>
    <t>Zařazení položky do cenové soustavy</t>
  </si>
  <si>
    <t>p</t>
  </si>
  <si>
    <t>Poznámka položky ze soupisu</t>
  </si>
  <si>
    <t>Memo</t>
  </si>
  <si>
    <t>psc</t>
  </si>
  <si>
    <t>Poznámka k souboru cen ze soupisu</t>
  </si>
  <si>
    <t>pp</t>
  </si>
  <si>
    <t>Plný popis položky ze soupisu</t>
  </si>
  <si>
    <t>vv</t>
  </si>
  <si>
    <t>Výkaz výměr (figura, výraz, výměra) ze soupisu</t>
  </si>
  <si>
    <t>Text,Text,Double</t>
  </si>
  <si>
    <t>20, 150</t>
  </si>
  <si>
    <t>Sazba DPH pro položku</t>
  </si>
  <si>
    <t>eGSazbaDPH</t>
  </si>
  <si>
    <t>Hmotnost</t>
  </si>
  <si>
    <t>Hmotnost položky ze soupisu</t>
  </si>
  <si>
    <t>Suť</t>
  </si>
  <si>
    <t>Suť položky ze soupisu</t>
  </si>
  <si>
    <t>Nh</t>
  </si>
  <si>
    <t>Normohodiny položky ze soupisu</t>
  </si>
  <si>
    <t>Datová věta</t>
  </si>
  <si>
    <t>Typ věty</t>
  </si>
  <si>
    <t>Hodnota</t>
  </si>
  <si>
    <t>Význam</t>
  </si>
  <si>
    <t>Základní sazba DPH</t>
  </si>
  <si>
    <t>Snížená sazba DPH</t>
  </si>
  <si>
    <t>Nulová sazba DPH</t>
  </si>
  <si>
    <t>Základní sazba DPH přenesená</t>
  </si>
  <si>
    <t>Snížená sazba DPH přenesená</t>
  </si>
  <si>
    <t>Stavební objekt</t>
  </si>
  <si>
    <t>Inženýrský objekt</t>
  </si>
  <si>
    <t>Ostatní náklady</t>
  </si>
  <si>
    <t>Položka typu HSV</t>
  </si>
  <si>
    <t>Položka typu PSV</t>
  </si>
  <si>
    <t>Položka typu M</t>
  </si>
  <si>
    <t>Položka typu OST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</si>
</sst>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#,##0.00%"/>
    <numFmt numFmtId="165" formatCode="dd\.mm\.yyyy"/>
    <numFmt numFmtId="166" formatCode="#,##0.00000"/>
    <numFmt numFmtId="167" formatCode="#,##0.000"/>
  </numFmts>
  <fonts count="44">
    <font>
      <sz val="8"/>
      <name val="Trebuchet MS"/>
      <family val="2"/>
    </font>
    <font>
      <sz val="8"/>
      <color rgb="FF969696"/>
      <name val="Trebuchet MS"/>
    </font>
    <font>
      <sz val="9"/>
      <name val="Trebuchet MS"/>
    </font>
    <font>
      <b/>
      <sz val="12"/>
      <name val="Trebuchet MS"/>
    </font>
    <font>
      <sz val="11"/>
      <name val="Trebuchet MS"/>
    </font>
    <font>
      <sz val="12"/>
      <color rgb="FF003366"/>
      <name val="Trebuchet MS"/>
    </font>
    <font>
      <sz val="10"/>
      <color rgb="FF003366"/>
      <name val="Trebuchet MS"/>
    </font>
    <font>
      <sz val="8"/>
      <color rgb="FF003366"/>
      <name val="Trebuchet MS"/>
    </font>
    <font>
      <sz val="8"/>
      <name val="Trebuchet MS"/>
      <charset val="238"/>
    </font>
    <font>
      <sz val="8"/>
      <color rgb="FFFAE682"/>
      <name val="Trebuchet MS"/>
    </font>
    <font>
      <sz val="10"/>
      <name val="Trebuchet MS"/>
    </font>
    <font>
      <sz val="10"/>
      <color rgb="FF960000"/>
      <name val="Trebuchet MS"/>
    </font>
    <font>
      <u/>
      <sz val="10"/>
      <color theme="10"/>
      <name val="Trebuchet MS"/>
    </font>
    <font>
      <b/>
      <sz val="16"/>
      <name val="Trebuchet MS"/>
    </font>
    <font>
      <sz val="8"/>
      <color rgb="FF3366FF"/>
      <name val="Trebuchet MS"/>
    </font>
    <font>
      <b/>
      <sz val="12"/>
      <color rgb="FF969696"/>
      <name val="Trebuchet MS"/>
    </font>
    <font>
      <sz val="9"/>
      <color rgb="FF969696"/>
      <name val="Trebuchet MS"/>
    </font>
    <font>
      <b/>
      <sz val="8"/>
      <color rgb="FF969696"/>
      <name val="Trebuchet MS"/>
    </font>
    <font>
      <b/>
      <sz val="10"/>
      <name val="Trebuchet MS"/>
    </font>
    <font>
      <b/>
      <sz val="9"/>
      <name val="Trebuchet MS"/>
    </font>
    <font>
      <sz val="12"/>
      <color rgb="FF969696"/>
      <name val="Trebuchet MS"/>
    </font>
    <font>
      <b/>
      <sz val="12"/>
      <color rgb="FF960000"/>
      <name val="Trebuchet MS"/>
    </font>
    <font>
      <sz val="18"/>
      <color theme="10"/>
      <name val="Wingdings 2"/>
    </font>
    <font>
      <b/>
      <sz val="11"/>
      <color rgb="FF003366"/>
      <name val="Trebuchet MS"/>
    </font>
    <font>
      <sz val="11"/>
      <color rgb="FF003366"/>
      <name val="Trebuchet MS"/>
    </font>
    <font>
      <b/>
      <sz val="11"/>
      <name val="Trebuchet MS"/>
    </font>
    <font>
      <sz val="11"/>
      <color rgb="FF969696"/>
      <name val="Trebuchet MS"/>
    </font>
    <font>
      <sz val="10"/>
      <color theme="10"/>
      <name val="Trebuchet MS"/>
    </font>
    <font>
      <b/>
      <sz val="12"/>
      <color rgb="FF800000"/>
      <name val="Trebuchet MS"/>
    </font>
    <font>
      <sz val="9"/>
      <color rgb="FF000000"/>
      <name val="Trebuchet MS"/>
    </font>
    <font>
      <sz val="8"/>
      <color rgb="FF960000"/>
      <name val="Trebuchet MS"/>
    </font>
    <font>
      <b/>
      <sz val="8"/>
      <name val="Trebuchet MS"/>
    </font>
    <font>
      <sz val="7"/>
      <color rgb="FF969696"/>
      <name val="Trebuchet MS"/>
    </font>
    <font>
      <i/>
      <sz val="7"/>
      <color rgb="FF969696"/>
      <name val="Trebuchet MS"/>
    </font>
    <font>
      <i/>
      <sz val="8"/>
      <color rgb="FF0000FF"/>
      <name val="Trebuchet MS"/>
    </font>
    <font>
      <sz val="8"/>
      <name val="Trebuchet MS"/>
      <charset val="238"/>
    </font>
    <font>
      <b/>
      <sz val="16"/>
      <name val="Trebuchet MS"/>
      <charset val="238"/>
    </font>
    <font>
      <b/>
      <sz val="11"/>
      <name val="Trebuchet MS"/>
      <charset val="238"/>
    </font>
    <font>
      <sz val="9"/>
      <name val="Trebuchet MS"/>
      <charset val="238"/>
    </font>
    <font>
      <sz val="10"/>
      <name val="Trebuchet MS"/>
      <charset val="238"/>
    </font>
    <font>
      <sz val="11"/>
      <name val="Trebuchet MS"/>
      <charset val="238"/>
    </font>
    <font>
      <b/>
      <sz val="9"/>
      <name val="Trebuchet MS"/>
      <charset val="238"/>
    </font>
    <font>
      <u/>
      <sz val="11"/>
      <color theme="10"/>
      <name val="Calibri"/>
      <scheme val="minor"/>
    </font>
    <font>
      <i/>
      <sz val="9"/>
      <name val="Trebuchet MS"/>
      <charset val="238"/>
    </font>
  </fonts>
  <fills count="7">
    <fill>
      <patternFill patternType="none"/>
    </fill>
    <fill>
      <patternFill patternType="gray125"/>
    </fill>
    <fill>
      <patternFill patternType="none"/>
    </fill>
    <fill>
      <patternFill patternType="solid">
        <fgColor rgb="FFFAE682"/>
      </patternFill>
    </fill>
    <fill>
      <patternFill patternType="solid">
        <fgColor rgb="FFFFFFCC"/>
      </patternFill>
    </fill>
    <fill>
      <patternFill patternType="solid">
        <fgColor rgb="FFBEBEBE"/>
      </patternFill>
    </fill>
    <fill>
      <patternFill patternType="solid">
        <fgColor rgb="FFD2D2D2"/>
      </patternFill>
    </fill>
  </fills>
  <borders count="37"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 style="hair">
        <color rgb="FF000000"/>
      </top>
      <bottom/>
      <diagonal/>
    </border>
    <border>
      <left/>
      <right/>
      <top/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hair">
        <color rgb="FF969696"/>
      </left>
      <right/>
      <top style="hair">
        <color rgb="FF969696"/>
      </top>
      <bottom/>
      <diagonal/>
    </border>
    <border>
      <left/>
      <right/>
      <top style="hair">
        <color rgb="FF969696"/>
      </top>
      <bottom/>
      <diagonal/>
    </border>
    <border>
      <left/>
      <right style="hair">
        <color rgb="FF969696"/>
      </right>
      <top style="hair">
        <color rgb="FF969696"/>
      </top>
      <bottom/>
      <diagonal/>
    </border>
    <border>
      <left style="hair">
        <color rgb="FF969696"/>
      </left>
      <right/>
      <top/>
      <bottom/>
      <diagonal/>
    </border>
    <border>
      <left/>
      <right style="hair">
        <color rgb="FF969696"/>
      </right>
      <top/>
      <bottom/>
      <diagonal/>
    </border>
    <border>
      <left style="hair">
        <color rgb="FF969696"/>
      </left>
      <right/>
      <top style="hair">
        <color rgb="FF969696"/>
      </top>
      <bottom style="hair">
        <color rgb="FF969696"/>
      </bottom>
      <diagonal/>
    </border>
    <border>
      <left/>
      <right/>
      <top style="hair">
        <color rgb="FF969696"/>
      </top>
      <bottom style="hair">
        <color rgb="FF969696"/>
      </bottom>
      <diagonal/>
    </border>
    <border>
      <left/>
      <right style="hair">
        <color rgb="FF969696"/>
      </right>
      <top style="hair">
        <color rgb="FF969696"/>
      </top>
      <bottom style="hair">
        <color rgb="FF969696"/>
      </bottom>
      <diagonal/>
    </border>
    <border>
      <left style="hair">
        <color rgb="FF969696"/>
      </left>
      <right/>
      <top/>
      <bottom style="hair">
        <color rgb="FF969696"/>
      </bottom>
      <diagonal/>
    </border>
    <border>
      <left/>
      <right/>
      <top/>
      <bottom style="hair">
        <color rgb="FF969696"/>
      </bottom>
      <diagonal/>
    </border>
    <border>
      <left/>
      <right style="hair">
        <color rgb="FF969696"/>
      </right>
      <top/>
      <bottom style="hair">
        <color rgb="FF969696"/>
      </bottom>
      <diagonal/>
    </border>
    <border>
      <left/>
      <right style="thin">
        <color rgb="FF000000"/>
      </right>
      <top style="hair">
        <color rgb="FF969696"/>
      </top>
      <bottom/>
      <diagonal/>
    </border>
    <border>
      <left/>
      <right style="thin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42" fillId="0" borderId="0" applyNumberFormat="0" applyFill="0" applyBorder="0" applyAlignment="0" applyProtection="0"/>
  </cellStyleXfs>
  <cellXfs count="344">
    <xf numFmtId="0" fontId="0" fillId="0" borderId="0" xfId="0"/>
    <xf numFmtId="0" fontId="0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0" fillId="0" borderId="0" xfId="0" applyFont="1" applyAlignment="1">
      <alignment vertical="center" wrapText="1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0" fillId="0" borderId="0" xfId="0" applyFont="1" applyAlignment="1">
      <alignment horizontal="center" vertical="center" wrapText="1"/>
    </xf>
    <xf numFmtId="0" fontId="7" fillId="0" borderId="0" xfId="0" applyFont="1" applyAlignment="1"/>
    <xf numFmtId="0" fontId="0" fillId="0" borderId="0" xfId="0" applyAlignment="1" applyProtection="1">
      <alignment horizontal="center" vertical="center"/>
      <protection locked="0"/>
    </xf>
    <xf numFmtId="0" fontId="9" fillId="3" borderId="0" xfId="0" applyFont="1" applyFill="1" applyAlignment="1" applyProtection="1">
      <alignment horizontal="left" vertical="center"/>
    </xf>
    <xf numFmtId="0" fontId="10" fillId="3" borderId="0" xfId="0" applyFont="1" applyFill="1" applyAlignment="1" applyProtection="1">
      <alignment vertical="center"/>
    </xf>
    <xf numFmtId="0" fontId="11" fillId="3" borderId="0" xfId="0" applyFont="1" applyFill="1" applyAlignment="1" applyProtection="1">
      <alignment horizontal="left" vertical="center"/>
    </xf>
    <xf numFmtId="0" fontId="12" fillId="3" borderId="0" xfId="1" applyFont="1" applyFill="1" applyAlignment="1" applyProtection="1">
      <alignment vertical="center"/>
    </xf>
    <xf numFmtId="0" fontId="42" fillId="3" borderId="0" xfId="1" applyFill="1"/>
    <xf numFmtId="0" fontId="0" fillId="3" borderId="0" xfId="0" applyFill="1"/>
    <xf numFmtId="0" fontId="9" fillId="3" borderId="0" xfId="0" applyFont="1" applyFill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0" fillId="0" borderId="2" xfId="0" applyBorder="1" applyProtection="1"/>
    <xf numFmtId="0" fontId="0" fillId="0" borderId="3" xfId="0" applyBorder="1" applyProtection="1"/>
    <xf numFmtId="0" fontId="0" fillId="0" borderId="4" xfId="0" applyBorder="1" applyProtection="1"/>
    <xf numFmtId="0" fontId="0" fillId="0" borderId="5" xfId="0" applyBorder="1" applyProtection="1"/>
    <xf numFmtId="0" fontId="0" fillId="0" borderId="0" xfId="0" applyBorder="1" applyProtection="1"/>
    <xf numFmtId="0" fontId="13" fillId="0" borderId="0" xfId="0" applyFont="1" applyBorder="1" applyAlignment="1" applyProtection="1">
      <alignment horizontal="left" vertical="center"/>
    </xf>
    <xf numFmtId="0" fontId="0" fillId="0" borderId="6" xfId="0" applyBorder="1" applyProtection="1"/>
    <xf numFmtId="0" fontId="14" fillId="0" borderId="0" xfId="0" applyFont="1" applyAlignment="1">
      <alignment horizontal="left" vertical="center"/>
    </xf>
    <xf numFmtId="0" fontId="15" fillId="0" borderId="0" xfId="0" applyFont="1" applyAlignment="1">
      <alignment horizontal="left" vertical="center"/>
    </xf>
    <xf numFmtId="0" fontId="16" fillId="0" borderId="0" xfId="0" applyFont="1" applyBorder="1" applyAlignment="1" applyProtection="1">
      <alignment horizontal="left" vertical="top"/>
    </xf>
    <xf numFmtId="0" fontId="2" fillId="0" borderId="0" xfId="0" applyFont="1" applyBorder="1" applyAlignment="1" applyProtection="1">
      <alignment horizontal="left" vertical="center"/>
    </xf>
    <xf numFmtId="0" fontId="3" fillId="0" borderId="0" xfId="0" applyFont="1" applyBorder="1" applyAlignment="1" applyProtection="1">
      <alignment horizontal="left" vertical="top"/>
    </xf>
    <xf numFmtId="0" fontId="16" fillId="0" borderId="0" xfId="0" applyFont="1" applyBorder="1" applyAlignment="1" applyProtection="1">
      <alignment horizontal="left" vertical="center"/>
    </xf>
    <xf numFmtId="0" fontId="2" fillId="4" borderId="0" xfId="0" applyFont="1" applyFill="1" applyBorder="1" applyAlignment="1" applyProtection="1">
      <alignment horizontal="left" vertical="center"/>
      <protection locked="0"/>
    </xf>
    <xf numFmtId="49" fontId="2" fillId="4" borderId="0" xfId="0" applyNumberFormat="1" applyFont="1" applyFill="1" applyBorder="1" applyAlignment="1" applyProtection="1">
      <alignment horizontal="left" vertical="center"/>
      <protection locked="0"/>
    </xf>
    <xf numFmtId="0" fontId="0" fillId="0" borderId="7" xfId="0" applyBorder="1" applyProtection="1"/>
    <xf numFmtId="0" fontId="0" fillId="0" borderId="5" xfId="0" applyFont="1" applyBorder="1" applyAlignment="1" applyProtection="1">
      <alignment vertical="center"/>
    </xf>
    <xf numFmtId="0" fontId="0" fillId="0" borderId="0" xfId="0" applyFont="1" applyBorder="1" applyAlignment="1" applyProtection="1">
      <alignment vertical="center"/>
    </xf>
    <xf numFmtId="0" fontId="18" fillId="0" borderId="8" xfId="0" applyFont="1" applyBorder="1" applyAlignment="1" applyProtection="1">
      <alignment horizontal="left" vertical="center"/>
    </xf>
    <xf numFmtId="0" fontId="0" fillId="0" borderId="8" xfId="0" applyFont="1" applyBorder="1" applyAlignment="1" applyProtection="1">
      <alignment vertical="center"/>
    </xf>
    <xf numFmtId="0" fontId="0" fillId="0" borderId="6" xfId="0" applyFont="1" applyBorder="1" applyAlignment="1" applyProtection="1">
      <alignment vertical="center"/>
    </xf>
    <xf numFmtId="0" fontId="1" fillId="0" borderId="0" xfId="0" applyFont="1" applyBorder="1" applyAlignment="1" applyProtection="1">
      <alignment horizontal="right" vertical="center"/>
    </xf>
    <xf numFmtId="0" fontId="1" fillId="0" borderId="5" xfId="0" applyFont="1" applyBorder="1" applyAlignment="1" applyProtection="1">
      <alignment vertical="center"/>
    </xf>
    <xf numFmtId="0" fontId="1" fillId="0" borderId="0" xfId="0" applyFont="1" applyBorder="1" applyAlignment="1" applyProtection="1">
      <alignment vertical="center"/>
    </xf>
    <xf numFmtId="0" fontId="1" fillId="0" borderId="0" xfId="0" applyFont="1" applyBorder="1" applyAlignment="1" applyProtection="1">
      <alignment horizontal="left" vertical="center"/>
    </xf>
    <xf numFmtId="0" fontId="1" fillId="0" borderId="6" xfId="0" applyFont="1" applyBorder="1" applyAlignment="1" applyProtection="1">
      <alignment vertical="center"/>
    </xf>
    <xf numFmtId="0" fontId="0" fillId="5" borderId="0" xfId="0" applyFont="1" applyFill="1" applyBorder="1" applyAlignment="1" applyProtection="1">
      <alignment vertical="center"/>
    </xf>
    <xf numFmtId="0" fontId="3" fillId="5" borderId="9" xfId="0" applyFont="1" applyFill="1" applyBorder="1" applyAlignment="1" applyProtection="1">
      <alignment horizontal="left" vertical="center"/>
    </xf>
    <xf numFmtId="0" fontId="0" fillId="5" borderId="10" xfId="0" applyFont="1" applyFill="1" applyBorder="1" applyAlignment="1" applyProtection="1">
      <alignment vertical="center"/>
    </xf>
    <xf numFmtId="0" fontId="3" fillId="5" borderId="10" xfId="0" applyFont="1" applyFill="1" applyBorder="1" applyAlignment="1" applyProtection="1">
      <alignment horizontal="center" vertical="center"/>
    </xf>
    <xf numFmtId="0" fontId="0" fillId="5" borderId="6" xfId="0" applyFont="1" applyFill="1" applyBorder="1" applyAlignment="1" applyProtection="1">
      <alignment vertical="center"/>
    </xf>
    <xf numFmtId="0" fontId="0" fillId="0" borderId="12" xfId="0" applyFont="1" applyBorder="1" applyAlignment="1" applyProtection="1">
      <alignment vertical="center"/>
    </xf>
    <xf numFmtId="0" fontId="0" fillId="0" borderId="13" xfId="0" applyFont="1" applyBorder="1" applyAlignment="1" applyProtection="1">
      <alignment vertical="center"/>
    </xf>
    <xf numFmtId="0" fontId="0" fillId="0" borderId="14" xfId="0" applyFont="1" applyBorder="1" applyAlignment="1" applyProtection="1">
      <alignment vertical="center"/>
    </xf>
    <xf numFmtId="0" fontId="0" fillId="0" borderId="2" xfId="0" applyFont="1" applyBorder="1" applyAlignment="1" applyProtection="1">
      <alignment vertical="center"/>
    </xf>
    <xf numFmtId="0" fontId="0" fillId="0" borderId="3" xfId="0" applyFont="1" applyBorder="1" applyAlignment="1" applyProtection="1">
      <alignment vertical="center"/>
    </xf>
    <xf numFmtId="0" fontId="0" fillId="0" borderId="5" xfId="0" applyFont="1" applyBorder="1" applyAlignment="1">
      <alignment vertical="center"/>
    </xf>
    <xf numFmtId="0" fontId="13" fillId="0" borderId="0" xfId="0" applyFont="1" applyAlignment="1" applyProtection="1">
      <alignment horizontal="left" vertical="center"/>
    </xf>
    <xf numFmtId="0" fontId="0" fillId="0" borderId="0" xfId="0" applyFont="1" applyAlignment="1" applyProtection="1">
      <alignment vertical="center"/>
    </xf>
    <xf numFmtId="0" fontId="2" fillId="0" borderId="5" xfId="0" applyFont="1" applyBorder="1" applyAlignment="1" applyProtection="1">
      <alignment vertical="center"/>
    </xf>
    <xf numFmtId="0" fontId="16" fillId="0" borderId="0" xfId="0" applyFont="1" applyAlignment="1" applyProtection="1">
      <alignment horizontal="left" vertical="center"/>
    </xf>
    <xf numFmtId="0" fontId="2" fillId="0" borderId="0" xfId="0" applyFont="1" applyAlignment="1" applyProtection="1">
      <alignment vertical="center"/>
    </xf>
    <xf numFmtId="0" fontId="2" fillId="0" borderId="5" xfId="0" applyFont="1" applyBorder="1" applyAlignment="1">
      <alignment vertical="center"/>
    </xf>
    <xf numFmtId="0" fontId="3" fillId="0" borderId="5" xfId="0" applyFont="1" applyBorder="1" applyAlignment="1" applyProtection="1">
      <alignment vertical="center"/>
    </xf>
    <xf numFmtId="0" fontId="3" fillId="0" borderId="0" xfId="0" applyFont="1" applyAlignment="1" applyProtection="1">
      <alignment horizontal="left" vertical="center"/>
    </xf>
    <xf numFmtId="0" fontId="3" fillId="0" borderId="0" xfId="0" applyFont="1" applyAlignment="1" applyProtection="1">
      <alignment vertical="center"/>
    </xf>
    <xf numFmtId="0" fontId="3" fillId="0" borderId="5" xfId="0" applyFont="1" applyBorder="1" applyAlignment="1">
      <alignment vertical="center"/>
    </xf>
    <xf numFmtId="0" fontId="19" fillId="0" borderId="0" xfId="0" applyFont="1" applyAlignment="1" applyProtection="1">
      <alignment vertical="center"/>
    </xf>
    <xf numFmtId="165" fontId="2" fillId="0" borderId="0" xfId="0" applyNumberFormat="1" applyFont="1" applyAlignment="1" applyProtection="1">
      <alignment horizontal="left" vertical="center"/>
    </xf>
    <xf numFmtId="0" fontId="0" fillId="0" borderId="16" xfId="0" applyFont="1" applyBorder="1" applyAlignment="1">
      <alignment vertical="center"/>
    </xf>
    <xf numFmtId="0" fontId="0" fillId="0" borderId="17" xfId="0" applyFont="1" applyBorder="1" applyAlignment="1">
      <alignment vertical="center"/>
    </xf>
    <xf numFmtId="0" fontId="0" fillId="0" borderId="0" xfId="0" applyFont="1" applyBorder="1" applyAlignment="1">
      <alignment vertical="center"/>
    </xf>
    <xf numFmtId="0" fontId="0" fillId="0" borderId="19" xfId="0" applyFont="1" applyBorder="1" applyAlignment="1">
      <alignment vertical="center"/>
    </xf>
    <xf numFmtId="0" fontId="0" fillId="0" borderId="19" xfId="0" applyFont="1" applyBorder="1" applyAlignment="1" applyProtection="1">
      <alignment vertical="center"/>
    </xf>
    <xf numFmtId="0" fontId="0" fillId="6" borderId="10" xfId="0" applyFont="1" applyFill="1" applyBorder="1" applyAlignment="1" applyProtection="1">
      <alignment vertical="center"/>
    </xf>
    <xf numFmtId="0" fontId="2" fillId="6" borderId="11" xfId="0" applyFont="1" applyFill="1" applyBorder="1" applyAlignment="1" applyProtection="1">
      <alignment horizontal="center" vertical="center"/>
    </xf>
    <xf numFmtId="0" fontId="16" fillId="0" borderId="20" xfId="0" applyFont="1" applyBorder="1" applyAlignment="1" applyProtection="1">
      <alignment horizontal="center" vertical="center" wrapText="1"/>
    </xf>
    <xf numFmtId="0" fontId="16" fillId="0" borderId="21" xfId="0" applyFont="1" applyBorder="1" applyAlignment="1" applyProtection="1">
      <alignment horizontal="center" vertical="center" wrapText="1"/>
    </xf>
    <xf numFmtId="0" fontId="16" fillId="0" borderId="22" xfId="0" applyFont="1" applyBorder="1" applyAlignment="1" applyProtection="1">
      <alignment horizontal="center" vertical="center" wrapText="1"/>
    </xf>
    <xf numFmtId="0" fontId="0" fillId="0" borderId="15" xfId="0" applyFont="1" applyBorder="1" applyAlignment="1" applyProtection="1">
      <alignment vertical="center"/>
    </xf>
    <xf numFmtId="0" fontId="0" fillId="0" borderId="16" xfId="0" applyFont="1" applyBorder="1" applyAlignment="1" applyProtection="1">
      <alignment vertical="center"/>
    </xf>
    <xf numFmtId="0" fontId="0" fillId="0" borderId="17" xfId="0" applyFont="1" applyBorder="1" applyAlignment="1" applyProtection="1">
      <alignment vertical="center"/>
    </xf>
    <xf numFmtId="0" fontId="21" fillId="0" borderId="0" xfId="0" applyFont="1" applyAlignment="1" applyProtection="1">
      <alignment horizontal="left" vertical="center"/>
    </xf>
    <xf numFmtId="0" fontId="21" fillId="0" borderId="0" xfId="0" applyFont="1" applyAlignment="1" applyProtection="1">
      <alignment vertical="center"/>
    </xf>
    <xf numFmtId="0" fontId="3" fillId="0" borderId="0" xfId="0" applyFont="1" applyAlignment="1" applyProtection="1">
      <alignment horizontal="center" vertical="center"/>
    </xf>
    <xf numFmtId="4" fontId="20" fillId="0" borderId="18" xfId="0" applyNumberFormat="1" applyFont="1" applyBorder="1" applyAlignment="1" applyProtection="1">
      <alignment vertical="center"/>
    </xf>
    <xf numFmtId="4" fontId="20" fillId="0" borderId="0" xfId="0" applyNumberFormat="1" applyFont="1" applyBorder="1" applyAlignment="1" applyProtection="1">
      <alignment vertical="center"/>
    </xf>
    <xf numFmtId="166" fontId="20" fillId="0" borderId="0" xfId="0" applyNumberFormat="1" applyFont="1" applyBorder="1" applyAlignment="1" applyProtection="1">
      <alignment vertical="center"/>
    </xf>
    <xf numFmtId="4" fontId="20" fillId="0" borderId="19" xfId="0" applyNumberFormat="1" applyFont="1" applyBorder="1" applyAlignment="1" applyProtection="1">
      <alignment vertical="center"/>
    </xf>
    <xf numFmtId="0" fontId="3" fillId="0" borderId="0" xfId="0" applyFont="1" applyAlignment="1">
      <alignment horizontal="left" vertical="center"/>
    </xf>
    <xf numFmtId="0" fontId="22" fillId="0" borderId="0" xfId="1" applyFont="1" applyAlignment="1">
      <alignment horizontal="center" vertical="center"/>
    </xf>
    <xf numFmtId="0" fontId="4" fillId="0" borderId="5" xfId="0" applyFont="1" applyBorder="1" applyAlignment="1" applyProtection="1">
      <alignment vertical="center"/>
    </xf>
    <xf numFmtId="0" fontId="23" fillId="0" borderId="0" xfId="0" applyFont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5" fillId="0" borderId="0" xfId="0" applyFont="1" applyAlignment="1" applyProtection="1">
      <alignment horizontal="center" vertical="center"/>
    </xf>
    <xf numFmtId="0" fontId="4" fillId="0" borderId="5" xfId="0" applyFont="1" applyBorder="1" applyAlignment="1">
      <alignment vertical="center"/>
    </xf>
    <xf numFmtId="4" fontId="26" fillId="0" borderId="23" xfId="0" applyNumberFormat="1" applyFont="1" applyBorder="1" applyAlignment="1" applyProtection="1">
      <alignment vertical="center"/>
    </xf>
    <xf numFmtId="4" fontId="26" fillId="0" borderId="24" xfId="0" applyNumberFormat="1" applyFont="1" applyBorder="1" applyAlignment="1" applyProtection="1">
      <alignment vertical="center"/>
    </xf>
    <xf numFmtId="166" fontId="26" fillId="0" borderId="24" xfId="0" applyNumberFormat="1" applyFont="1" applyBorder="1" applyAlignment="1" applyProtection="1">
      <alignment vertical="center"/>
    </xf>
    <xf numFmtId="4" fontId="26" fillId="0" borderId="25" xfId="0" applyNumberFormat="1" applyFont="1" applyBorder="1" applyAlignment="1" applyProtection="1">
      <alignment vertical="center"/>
    </xf>
    <xf numFmtId="0" fontId="4" fillId="0" borderId="0" xfId="0" applyFont="1" applyAlignment="1">
      <alignment horizontal="left" vertical="center"/>
    </xf>
    <xf numFmtId="0" fontId="0" fillId="0" borderId="0" xfId="0" applyProtection="1">
      <protection locked="0"/>
    </xf>
    <xf numFmtId="0" fontId="10" fillId="3" borderId="0" xfId="0" applyFont="1" applyFill="1" applyAlignment="1">
      <alignment vertical="center"/>
    </xf>
    <xf numFmtId="0" fontId="11" fillId="3" borderId="0" xfId="0" applyFont="1" applyFill="1" applyAlignment="1">
      <alignment horizontal="left" vertical="center"/>
    </xf>
    <xf numFmtId="0" fontId="27" fillId="3" borderId="0" xfId="1" applyFont="1" applyFill="1" applyAlignment="1">
      <alignment vertical="center"/>
    </xf>
    <xf numFmtId="0" fontId="10" fillId="3" borderId="0" xfId="0" applyFont="1" applyFill="1" applyAlignment="1" applyProtection="1">
      <alignment vertical="center"/>
      <protection locked="0"/>
    </xf>
    <xf numFmtId="0" fontId="0" fillId="0" borderId="3" xfId="0" applyBorder="1" applyProtection="1">
      <protection locked="0"/>
    </xf>
    <xf numFmtId="0" fontId="0" fillId="0" borderId="0" xfId="0" applyBorder="1" applyProtection="1">
      <protection locked="0"/>
    </xf>
    <xf numFmtId="0" fontId="0" fillId="0" borderId="0" xfId="0" applyFont="1" applyBorder="1" applyAlignment="1" applyProtection="1">
      <alignment vertical="center"/>
      <protection locked="0"/>
    </xf>
    <xf numFmtId="0" fontId="16" fillId="0" borderId="0" xfId="0" applyFont="1" applyBorder="1" applyAlignment="1" applyProtection="1">
      <alignment horizontal="left" vertical="center"/>
      <protection locked="0"/>
    </xf>
    <xf numFmtId="165" fontId="2" fillId="0" borderId="0" xfId="0" applyNumberFormat="1" applyFont="1" applyBorder="1" applyAlignment="1" applyProtection="1">
      <alignment horizontal="left" vertical="center"/>
    </xf>
    <xf numFmtId="0" fontId="0" fillId="0" borderId="5" xfId="0" applyFont="1" applyBorder="1" applyAlignment="1" applyProtection="1">
      <alignment vertical="center" wrapText="1"/>
    </xf>
    <xf numFmtId="0" fontId="0" fillId="0" borderId="0" xfId="0" applyFont="1" applyBorder="1" applyAlignment="1" applyProtection="1">
      <alignment vertical="center" wrapText="1"/>
    </xf>
    <xf numFmtId="0" fontId="0" fillId="0" borderId="0" xfId="0" applyFont="1" applyBorder="1" applyAlignment="1" applyProtection="1">
      <alignment vertical="center" wrapText="1"/>
      <protection locked="0"/>
    </xf>
    <xf numFmtId="0" fontId="0" fillId="0" borderId="6" xfId="0" applyFont="1" applyBorder="1" applyAlignment="1" applyProtection="1">
      <alignment vertical="center" wrapText="1"/>
    </xf>
    <xf numFmtId="0" fontId="0" fillId="0" borderId="16" xfId="0" applyFont="1" applyBorder="1" applyAlignment="1" applyProtection="1">
      <alignment vertical="center"/>
      <protection locked="0"/>
    </xf>
    <xf numFmtId="0" fontId="0" fillId="0" borderId="26" xfId="0" applyFont="1" applyBorder="1" applyAlignment="1" applyProtection="1">
      <alignment vertical="center"/>
    </xf>
    <xf numFmtId="0" fontId="18" fillId="0" borderId="0" xfId="0" applyFont="1" applyBorder="1" applyAlignment="1" applyProtection="1">
      <alignment horizontal="left" vertical="center"/>
    </xf>
    <xf numFmtId="4" fontId="21" fillId="0" borderId="0" xfId="0" applyNumberFormat="1" applyFont="1" applyBorder="1" applyAlignment="1" applyProtection="1">
      <alignment vertical="center"/>
    </xf>
    <xf numFmtId="0" fontId="1" fillId="0" borderId="0" xfId="0" applyFont="1" applyBorder="1" applyAlignment="1" applyProtection="1">
      <alignment horizontal="right" vertical="center"/>
      <protection locked="0"/>
    </xf>
    <xf numFmtId="4" fontId="1" fillId="0" borderId="0" xfId="0" applyNumberFormat="1" applyFont="1" applyBorder="1" applyAlignment="1" applyProtection="1">
      <alignment vertical="center"/>
    </xf>
    <xf numFmtId="164" fontId="1" fillId="0" borderId="0" xfId="0" applyNumberFormat="1" applyFont="1" applyBorder="1" applyAlignment="1" applyProtection="1">
      <alignment horizontal="right" vertical="center"/>
      <protection locked="0"/>
    </xf>
    <xf numFmtId="0" fontId="0" fillId="6" borderId="0" xfId="0" applyFont="1" applyFill="1" applyBorder="1" applyAlignment="1" applyProtection="1">
      <alignment vertical="center"/>
    </xf>
    <xf numFmtId="0" fontId="3" fillId="6" borderId="9" xfId="0" applyFont="1" applyFill="1" applyBorder="1" applyAlignment="1" applyProtection="1">
      <alignment horizontal="left" vertical="center"/>
    </xf>
    <xf numFmtId="0" fontId="3" fillId="6" borderId="10" xfId="0" applyFont="1" applyFill="1" applyBorder="1" applyAlignment="1" applyProtection="1">
      <alignment horizontal="right" vertical="center"/>
    </xf>
    <xf numFmtId="0" fontId="3" fillId="6" borderId="10" xfId="0" applyFont="1" applyFill="1" applyBorder="1" applyAlignment="1" applyProtection="1">
      <alignment horizontal="center" vertical="center"/>
    </xf>
    <xf numFmtId="0" fontId="0" fillId="6" borderId="10" xfId="0" applyFont="1" applyFill="1" applyBorder="1" applyAlignment="1" applyProtection="1">
      <alignment vertical="center"/>
      <protection locked="0"/>
    </xf>
    <xf numFmtId="4" fontId="3" fillId="6" borderId="10" xfId="0" applyNumberFormat="1" applyFont="1" applyFill="1" applyBorder="1" applyAlignment="1" applyProtection="1">
      <alignment vertical="center"/>
    </xf>
    <xf numFmtId="0" fontId="0" fillId="6" borderId="27" xfId="0" applyFont="1" applyFill="1" applyBorder="1" applyAlignment="1" applyProtection="1">
      <alignment vertical="center"/>
    </xf>
    <xf numFmtId="0" fontId="0" fillId="0" borderId="13" xfId="0" applyFont="1" applyBorder="1" applyAlignment="1" applyProtection="1">
      <alignment vertical="center"/>
      <protection locked="0"/>
    </xf>
    <xf numFmtId="0" fontId="0" fillId="0" borderId="2" xfId="0" applyFont="1" applyBorder="1" applyAlignment="1">
      <alignment vertical="center"/>
    </xf>
    <xf numFmtId="0" fontId="0" fillId="0" borderId="3" xfId="0" applyFont="1" applyBorder="1" applyAlignment="1">
      <alignment vertical="center"/>
    </xf>
    <xf numFmtId="0" fontId="0" fillId="0" borderId="3" xfId="0" applyFont="1" applyBorder="1" applyAlignment="1" applyProtection="1">
      <alignment vertical="center"/>
      <protection locked="0"/>
    </xf>
    <xf numFmtId="0" fontId="0" fillId="0" borderId="4" xfId="0" applyFont="1" applyBorder="1" applyAlignment="1">
      <alignment vertical="center"/>
    </xf>
    <xf numFmtId="0" fontId="2" fillId="6" borderId="0" xfId="0" applyFont="1" applyFill="1" applyBorder="1" applyAlignment="1" applyProtection="1">
      <alignment horizontal="left" vertical="center"/>
    </xf>
    <xf numFmtId="0" fontId="0" fillId="6" borderId="0" xfId="0" applyFont="1" applyFill="1" applyBorder="1" applyAlignment="1" applyProtection="1">
      <alignment vertical="center"/>
      <protection locked="0"/>
    </xf>
    <xf numFmtId="0" fontId="2" fillId="6" borderId="0" xfId="0" applyFont="1" applyFill="1" applyBorder="1" applyAlignment="1" applyProtection="1">
      <alignment horizontal="right" vertical="center"/>
    </xf>
    <xf numFmtId="0" fontId="0" fillId="6" borderId="6" xfId="0" applyFont="1" applyFill="1" applyBorder="1" applyAlignment="1" applyProtection="1">
      <alignment vertical="center"/>
    </xf>
    <xf numFmtId="0" fontId="28" fillId="0" borderId="0" xfId="0" applyFont="1" applyBorder="1" applyAlignment="1" applyProtection="1">
      <alignment horizontal="left" vertical="center"/>
    </xf>
    <xf numFmtId="0" fontId="5" fillId="0" borderId="5" xfId="0" applyFont="1" applyBorder="1" applyAlignment="1" applyProtection="1">
      <alignment vertical="center"/>
    </xf>
    <xf numFmtId="0" fontId="5" fillId="0" borderId="0" xfId="0" applyFont="1" applyBorder="1" applyAlignment="1" applyProtection="1">
      <alignment vertical="center"/>
    </xf>
    <xf numFmtId="0" fontId="5" fillId="0" borderId="24" xfId="0" applyFont="1" applyBorder="1" applyAlignment="1" applyProtection="1">
      <alignment horizontal="left" vertical="center"/>
    </xf>
    <xf numFmtId="0" fontId="5" fillId="0" borderId="24" xfId="0" applyFont="1" applyBorder="1" applyAlignment="1" applyProtection="1">
      <alignment vertical="center"/>
    </xf>
    <xf numFmtId="0" fontId="5" fillId="0" borderId="24" xfId="0" applyFont="1" applyBorder="1" applyAlignment="1" applyProtection="1">
      <alignment vertical="center"/>
      <protection locked="0"/>
    </xf>
    <xf numFmtId="4" fontId="5" fillId="0" borderId="24" xfId="0" applyNumberFormat="1" applyFont="1" applyBorder="1" applyAlignment="1" applyProtection="1">
      <alignment vertical="center"/>
    </xf>
    <xf numFmtId="0" fontId="5" fillId="0" borderId="6" xfId="0" applyFont="1" applyBorder="1" applyAlignment="1" applyProtection="1">
      <alignment vertical="center"/>
    </xf>
    <xf numFmtId="0" fontId="6" fillId="0" borderId="5" xfId="0" applyFont="1" applyBorder="1" applyAlignment="1" applyProtection="1">
      <alignment vertical="center"/>
    </xf>
    <xf numFmtId="0" fontId="6" fillId="0" borderId="0" xfId="0" applyFont="1" applyBorder="1" applyAlignment="1" applyProtection="1">
      <alignment vertical="center"/>
    </xf>
    <xf numFmtId="0" fontId="6" fillId="0" borderId="24" xfId="0" applyFont="1" applyBorder="1" applyAlignment="1" applyProtection="1">
      <alignment horizontal="left" vertical="center"/>
    </xf>
    <xf numFmtId="0" fontId="6" fillId="0" borderId="24" xfId="0" applyFont="1" applyBorder="1" applyAlignment="1" applyProtection="1">
      <alignment vertical="center"/>
    </xf>
    <xf numFmtId="0" fontId="6" fillId="0" borderId="24" xfId="0" applyFont="1" applyBorder="1" applyAlignment="1" applyProtection="1">
      <alignment vertical="center"/>
      <protection locked="0"/>
    </xf>
    <xf numFmtId="4" fontId="6" fillId="0" borderId="24" xfId="0" applyNumberFormat="1" applyFont="1" applyBorder="1" applyAlignment="1" applyProtection="1">
      <alignment vertical="center"/>
    </xf>
    <xf numFmtId="0" fontId="6" fillId="0" borderId="6" xfId="0" applyFont="1" applyBorder="1" applyAlignment="1" applyProtection="1">
      <alignment vertical="center"/>
    </xf>
    <xf numFmtId="0" fontId="0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horizontal="left" vertical="center"/>
    </xf>
    <xf numFmtId="0" fontId="16" fillId="0" borderId="0" xfId="0" applyFont="1" applyAlignment="1" applyProtection="1">
      <alignment horizontal="left" vertical="center"/>
      <protection locked="0"/>
    </xf>
    <xf numFmtId="0" fontId="0" fillId="0" borderId="5" xfId="0" applyFont="1" applyBorder="1" applyAlignment="1" applyProtection="1">
      <alignment horizontal="center" vertical="center" wrapText="1"/>
    </xf>
    <xf numFmtId="0" fontId="2" fillId="6" borderId="20" xfId="0" applyFont="1" applyFill="1" applyBorder="1" applyAlignment="1" applyProtection="1">
      <alignment horizontal="center" vertical="center" wrapText="1"/>
    </xf>
    <xf numFmtId="0" fontId="2" fillId="6" borderId="21" xfId="0" applyFont="1" applyFill="1" applyBorder="1" applyAlignment="1" applyProtection="1">
      <alignment horizontal="center" vertical="center" wrapText="1"/>
    </xf>
    <xf numFmtId="0" fontId="29" fillId="6" borderId="21" xfId="0" applyFont="1" applyFill="1" applyBorder="1" applyAlignment="1" applyProtection="1">
      <alignment horizontal="center" vertical="center" wrapText="1"/>
      <protection locked="0"/>
    </xf>
    <xf numFmtId="0" fontId="2" fillId="6" borderId="22" xfId="0" applyFont="1" applyFill="1" applyBorder="1" applyAlignment="1" applyProtection="1">
      <alignment horizontal="center" vertical="center" wrapText="1"/>
    </xf>
    <xf numFmtId="0" fontId="0" fillId="0" borderId="5" xfId="0" applyFont="1" applyBorder="1" applyAlignment="1">
      <alignment horizontal="center" vertical="center" wrapText="1"/>
    </xf>
    <xf numFmtId="4" fontId="21" fillId="0" borderId="0" xfId="0" applyNumberFormat="1" applyFont="1" applyAlignment="1" applyProtection="1"/>
    <xf numFmtId="166" fontId="30" fillId="0" borderId="16" xfId="0" applyNumberFormat="1" applyFont="1" applyBorder="1" applyAlignment="1" applyProtection="1"/>
    <xf numFmtId="166" fontId="30" fillId="0" borderId="17" xfId="0" applyNumberFormat="1" applyFont="1" applyBorder="1" applyAlignment="1" applyProtection="1"/>
    <xf numFmtId="4" fontId="31" fillId="0" borderId="0" xfId="0" applyNumberFormat="1" applyFont="1" applyAlignment="1">
      <alignment vertical="center"/>
    </xf>
    <xf numFmtId="0" fontId="7" fillId="0" borderId="5" xfId="0" applyFont="1" applyBorder="1" applyAlignment="1" applyProtection="1"/>
    <xf numFmtId="0" fontId="7" fillId="0" borderId="0" xfId="0" applyFont="1" applyAlignment="1" applyProtection="1"/>
    <xf numFmtId="0" fontId="7" fillId="0" borderId="0" xfId="0" applyFont="1" applyAlignment="1" applyProtection="1">
      <alignment horizontal="left"/>
    </xf>
    <xf numFmtId="0" fontId="5" fillId="0" borderId="0" xfId="0" applyFont="1" applyAlignment="1" applyProtection="1">
      <alignment horizontal="left"/>
    </xf>
    <xf numFmtId="0" fontId="7" fillId="0" borderId="0" xfId="0" applyFont="1" applyAlignment="1" applyProtection="1">
      <protection locked="0"/>
    </xf>
    <xf numFmtId="4" fontId="5" fillId="0" borderId="0" xfId="0" applyNumberFormat="1" applyFont="1" applyAlignment="1" applyProtection="1"/>
    <xf numFmtId="0" fontId="7" fillId="0" borderId="5" xfId="0" applyFont="1" applyBorder="1" applyAlignment="1"/>
    <xf numFmtId="0" fontId="7" fillId="0" borderId="18" xfId="0" applyFont="1" applyBorder="1" applyAlignment="1" applyProtection="1"/>
    <xf numFmtId="0" fontId="7" fillId="0" borderId="0" xfId="0" applyFont="1" applyBorder="1" applyAlignment="1" applyProtection="1"/>
    <xf numFmtId="166" fontId="7" fillId="0" borderId="0" xfId="0" applyNumberFormat="1" applyFont="1" applyBorder="1" applyAlignment="1" applyProtection="1"/>
    <xf numFmtId="166" fontId="7" fillId="0" borderId="19" xfId="0" applyNumberFormat="1" applyFont="1" applyBorder="1" applyAlignment="1" applyProtection="1"/>
    <xf numFmtId="0" fontId="7" fillId="0" borderId="0" xfId="0" applyFont="1" applyAlignment="1">
      <alignment horizontal="left"/>
    </xf>
    <xf numFmtId="0" fontId="7" fillId="0" borderId="0" xfId="0" applyFont="1" applyAlignment="1">
      <alignment horizontal="center"/>
    </xf>
    <xf numFmtId="4" fontId="7" fillId="0" borderId="0" xfId="0" applyNumberFormat="1" applyFont="1" applyAlignment="1">
      <alignment vertical="center"/>
    </xf>
    <xf numFmtId="0" fontId="7" fillId="0" borderId="0" xfId="0" applyFont="1" applyBorder="1" applyAlignment="1" applyProtection="1">
      <alignment horizontal="left"/>
    </xf>
    <xf numFmtId="0" fontId="6" fillId="0" borderId="0" xfId="0" applyFont="1" applyBorder="1" applyAlignment="1" applyProtection="1">
      <alignment horizontal="left"/>
    </xf>
    <xf numFmtId="4" fontId="6" fillId="0" borderId="0" xfId="0" applyNumberFormat="1" applyFont="1" applyBorder="1" applyAlignment="1" applyProtection="1"/>
    <xf numFmtId="0" fontId="0" fillId="0" borderId="28" xfId="0" applyFont="1" applyBorder="1" applyAlignment="1" applyProtection="1">
      <alignment horizontal="center" vertical="center"/>
    </xf>
    <xf numFmtId="49" fontId="0" fillId="0" borderId="28" xfId="0" applyNumberFormat="1" applyFont="1" applyBorder="1" applyAlignment="1" applyProtection="1">
      <alignment horizontal="left" vertical="center" wrapText="1"/>
    </xf>
    <xf numFmtId="0" fontId="0" fillId="0" borderId="28" xfId="0" applyFont="1" applyBorder="1" applyAlignment="1" applyProtection="1">
      <alignment horizontal="left" vertical="center" wrapText="1"/>
    </xf>
    <xf numFmtId="0" fontId="0" fillId="0" borderId="28" xfId="0" applyFont="1" applyBorder="1" applyAlignment="1" applyProtection="1">
      <alignment horizontal="center" vertical="center" wrapText="1"/>
    </xf>
    <xf numFmtId="167" fontId="0" fillId="0" borderId="28" xfId="0" applyNumberFormat="1" applyFont="1" applyBorder="1" applyAlignment="1" applyProtection="1">
      <alignment vertical="center"/>
    </xf>
    <xf numFmtId="4" fontId="0" fillId="4" borderId="28" xfId="0" applyNumberFormat="1" applyFont="1" applyFill="1" applyBorder="1" applyAlignment="1" applyProtection="1">
      <alignment vertical="center"/>
      <protection locked="0"/>
    </xf>
    <xf numFmtId="4" fontId="0" fillId="0" borderId="28" xfId="0" applyNumberFormat="1" applyFont="1" applyBorder="1" applyAlignment="1" applyProtection="1">
      <alignment vertical="center"/>
    </xf>
    <xf numFmtId="0" fontId="1" fillId="4" borderId="28" xfId="0" applyFont="1" applyFill="1" applyBorder="1" applyAlignment="1" applyProtection="1">
      <alignment horizontal="left" vertical="center"/>
      <protection locked="0"/>
    </xf>
    <xf numFmtId="0" fontId="1" fillId="0" borderId="0" xfId="0" applyFont="1" applyBorder="1" applyAlignment="1" applyProtection="1">
      <alignment horizontal="center" vertical="center"/>
    </xf>
    <xf numFmtId="166" fontId="1" fillId="0" borderId="0" xfId="0" applyNumberFormat="1" applyFont="1" applyBorder="1" applyAlignment="1" applyProtection="1">
      <alignment vertical="center"/>
    </xf>
    <xf numFmtId="166" fontId="1" fillId="0" borderId="19" xfId="0" applyNumberFormat="1" applyFont="1" applyBorder="1" applyAlignment="1" applyProtection="1">
      <alignment vertical="center"/>
    </xf>
    <xf numFmtId="4" fontId="0" fillId="0" borderId="0" xfId="0" applyNumberFormat="1" applyFont="1" applyAlignment="1">
      <alignment vertical="center"/>
    </xf>
    <xf numFmtId="0" fontId="32" fillId="0" borderId="0" xfId="0" applyFont="1" applyBorder="1" applyAlignment="1" applyProtection="1">
      <alignment horizontal="left" vertical="center"/>
    </xf>
    <xf numFmtId="0" fontId="33" fillId="0" borderId="0" xfId="0" applyFont="1" applyBorder="1" applyAlignment="1" applyProtection="1">
      <alignment vertical="center" wrapText="1"/>
    </xf>
    <xf numFmtId="0" fontId="0" fillId="0" borderId="18" xfId="0" applyFont="1" applyBorder="1" applyAlignment="1" applyProtection="1">
      <alignment vertical="center"/>
    </xf>
    <xf numFmtId="0" fontId="32" fillId="0" borderId="0" xfId="0" applyFont="1" applyAlignment="1" applyProtection="1">
      <alignment horizontal="left" vertical="center"/>
    </xf>
    <xf numFmtId="0" fontId="33" fillId="0" borderId="0" xfId="0" applyFont="1" applyAlignment="1" applyProtection="1">
      <alignment vertical="center" wrapText="1"/>
    </xf>
    <xf numFmtId="0" fontId="34" fillId="0" borderId="28" xfId="0" applyFont="1" applyBorder="1" applyAlignment="1" applyProtection="1">
      <alignment horizontal="center" vertical="center"/>
    </xf>
    <xf numFmtId="49" fontId="34" fillId="0" borderId="28" xfId="0" applyNumberFormat="1" applyFont="1" applyBorder="1" applyAlignment="1" applyProtection="1">
      <alignment horizontal="left" vertical="center" wrapText="1"/>
    </xf>
    <xf numFmtId="0" fontId="34" fillId="0" borderId="28" xfId="0" applyFont="1" applyBorder="1" applyAlignment="1" applyProtection="1">
      <alignment horizontal="left" vertical="center" wrapText="1"/>
    </xf>
    <xf numFmtId="0" fontId="34" fillId="0" borderId="28" xfId="0" applyFont="1" applyBorder="1" applyAlignment="1" applyProtection="1">
      <alignment horizontal="center" vertical="center" wrapText="1"/>
    </xf>
    <xf numFmtId="167" fontId="34" fillId="0" borderId="28" xfId="0" applyNumberFormat="1" applyFont="1" applyBorder="1" applyAlignment="1" applyProtection="1">
      <alignment vertical="center"/>
    </xf>
    <xf numFmtId="4" fontId="34" fillId="4" borderId="28" xfId="0" applyNumberFormat="1" applyFont="1" applyFill="1" applyBorder="1" applyAlignment="1" applyProtection="1">
      <alignment vertical="center"/>
      <protection locked="0"/>
    </xf>
    <xf numFmtId="4" fontId="34" fillId="0" borderId="28" xfId="0" applyNumberFormat="1" applyFont="1" applyBorder="1" applyAlignment="1" applyProtection="1">
      <alignment vertical="center"/>
    </xf>
    <xf numFmtId="0" fontId="34" fillId="0" borderId="5" xfId="0" applyFont="1" applyBorder="1" applyAlignment="1">
      <alignment vertical="center"/>
    </xf>
    <xf numFmtId="0" fontId="34" fillId="4" borderId="28" xfId="0" applyFont="1" applyFill="1" applyBorder="1" applyAlignment="1" applyProtection="1">
      <alignment horizontal="left" vertical="center"/>
      <protection locked="0"/>
    </xf>
    <xf numFmtId="0" fontId="34" fillId="0" borderId="0" xfId="0" applyFont="1" applyBorder="1" applyAlignment="1" applyProtection="1">
      <alignment horizontal="center" vertical="center"/>
    </xf>
    <xf numFmtId="0" fontId="1" fillId="0" borderId="24" xfId="0" applyFont="1" applyBorder="1" applyAlignment="1" applyProtection="1">
      <alignment horizontal="center" vertical="center"/>
    </xf>
    <xf numFmtId="0" fontId="0" fillId="0" borderId="24" xfId="0" applyFont="1" applyBorder="1" applyAlignment="1" applyProtection="1">
      <alignment vertical="center"/>
    </xf>
    <xf numFmtId="166" fontId="1" fillId="0" borderId="24" xfId="0" applyNumberFormat="1" applyFont="1" applyBorder="1" applyAlignment="1" applyProtection="1">
      <alignment vertical="center"/>
    </xf>
    <xf numFmtId="166" fontId="1" fillId="0" borderId="25" xfId="0" applyNumberFormat="1" applyFont="1" applyBorder="1" applyAlignment="1" applyProtection="1">
      <alignment vertical="center"/>
    </xf>
    <xf numFmtId="0" fontId="0" fillId="0" borderId="0" xfId="0" applyAlignment="1" applyProtection="1">
      <alignment vertical="top"/>
      <protection locked="0"/>
    </xf>
    <xf numFmtId="0" fontId="35" fillId="0" borderId="29" xfId="0" applyFont="1" applyBorder="1" applyAlignment="1" applyProtection="1">
      <alignment vertical="center" wrapText="1"/>
      <protection locked="0"/>
    </xf>
    <xf numFmtId="0" fontId="35" fillId="0" borderId="30" xfId="0" applyFont="1" applyBorder="1" applyAlignment="1" applyProtection="1">
      <alignment vertical="center" wrapText="1"/>
      <protection locked="0"/>
    </xf>
    <xf numFmtId="0" fontId="35" fillId="0" borderId="31" xfId="0" applyFont="1" applyBorder="1" applyAlignment="1" applyProtection="1">
      <alignment vertical="center" wrapText="1"/>
      <protection locked="0"/>
    </xf>
    <xf numFmtId="0" fontId="35" fillId="0" borderId="32" xfId="0" applyFont="1" applyBorder="1" applyAlignment="1" applyProtection="1">
      <alignment horizontal="center" vertical="center" wrapText="1"/>
      <protection locked="0"/>
    </xf>
    <xf numFmtId="0" fontId="35" fillId="0" borderId="33" xfId="0" applyFont="1" applyBorder="1" applyAlignment="1" applyProtection="1">
      <alignment horizontal="center" vertical="center" wrapText="1"/>
      <protection locked="0"/>
    </xf>
    <xf numFmtId="0" fontId="35" fillId="0" borderId="32" xfId="0" applyFont="1" applyBorder="1" applyAlignment="1" applyProtection="1">
      <alignment vertical="center" wrapText="1"/>
      <protection locked="0"/>
    </xf>
    <xf numFmtId="0" fontId="35" fillId="0" borderId="33" xfId="0" applyFont="1" applyBorder="1" applyAlignment="1" applyProtection="1">
      <alignment vertical="center" wrapText="1"/>
      <protection locked="0"/>
    </xf>
    <xf numFmtId="0" fontId="37" fillId="0" borderId="1" xfId="0" applyFont="1" applyBorder="1" applyAlignment="1" applyProtection="1">
      <alignment horizontal="left" vertical="center" wrapText="1"/>
      <protection locked="0"/>
    </xf>
    <xf numFmtId="0" fontId="38" fillId="0" borderId="1" xfId="0" applyFont="1" applyBorder="1" applyAlignment="1" applyProtection="1">
      <alignment horizontal="left" vertical="center" wrapText="1"/>
      <protection locked="0"/>
    </xf>
    <xf numFmtId="0" fontId="38" fillId="0" borderId="32" xfId="0" applyFont="1" applyBorder="1" applyAlignment="1" applyProtection="1">
      <alignment vertical="center" wrapText="1"/>
      <protection locked="0"/>
    </xf>
    <xf numFmtId="0" fontId="38" fillId="0" borderId="1" xfId="0" applyFont="1" applyBorder="1" applyAlignment="1" applyProtection="1">
      <alignment vertical="center" wrapText="1"/>
      <protection locked="0"/>
    </xf>
    <xf numFmtId="0" fontId="38" fillId="0" borderId="1" xfId="0" applyFont="1" applyBorder="1" applyAlignment="1" applyProtection="1">
      <alignment vertical="center"/>
      <protection locked="0"/>
    </xf>
    <xf numFmtId="0" fontId="38" fillId="0" borderId="1" xfId="0" applyFont="1" applyBorder="1" applyAlignment="1" applyProtection="1">
      <alignment horizontal="left" vertical="center"/>
      <protection locked="0"/>
    </xf>
    <xf numFmtId="49" fontId="38" fillId="0" borderId="1" xfId="0" applyNumberFormat="1" applyFont="1" applyBorder="1" applyAlignment="1" applyProtection="1">
      <alignment vertical="center" wrapText="1"/>
      <protection locked="0"/>
    </xf>
    <xf numFmtId="0" fontId="35" fillId="0" borderId="35" xfId="0" applyFont="1" applyBorder="1" applyAlignment="1" applyProtection="1">
      <alignment vertical="center" wrapText="1"/>
      <protection locked="0"/>
    </xf>
    <xf numFmtId="0" fontId="39" fillId="0" borderId="34" xfId="0" applyFont="1" applyBorder="1" applyAlignment="1" applyProtection="1">
      <alignment vertical="center" wrapText="1"/>
      <protection locked="0"/>
    </xf>
    <xf numFmtId="0" fontId="35" fillId="0" borderId="36" xfId="0" applyFont="1" applyBorder="1" applyAlignment="1" applyProtection="1">
      <alignment vertical="center" wrapText="1"/>
      <protection locked="0"/>
    </xf>
    <xf numFmtId="0" fontId="35" fillId="0" borderId="1" xfId="0" applyFont="1" applyBorder="1" applyAlignment="1" applyProtection="1">
      <alignment vertical="top"/>
      <protection locked="0"/>
    </xf>
    <xf numFmtId="0" fontId="35" fillId="0" borderId="0" xfId="0" applyFont="1" applyAlignment="1" applyProtection="1">
      <alignment vertical="top"/>
      <protection locked="0"/>
    </xf>
    <xf numFmtId="0" fontId="35" fillId="0" borderId="29" xfId="0" applyFont="1" applyBorder="1" applyAlignment="1" applyProtection="1">
      <alignment horizontal="left" vertical="center"/>
      <protection locked="0"/>
    </xf>
    <xf numFmtId="0" fontId="35" fillId="0" borderId="30" xfId="0" applyFont="1" applyBorder="1" applyAlignment="1" applyProtection="1">
      <alignment horizontal="left" vertical="center"/>
      <protection locked="0"/>
    </xf>
    <xf numFmtId="0" fontId="35" fillId="0" borderId="31" xfId="0" applyFont="1" applyBorder="1" applyAlignment="1" applyProtection="1">
      <alignment horizontal="left" vertical="center"/>
      <protection locked="0"/>
    </xf>
    <xf numFmtId="0" fontId="35" fillId="0" borderId="32" xfId="0" applyFont="1" applyBorder="1" applyAlignment="1" applyProtection="1">
      <alignment horizontal="left" vertical="center"/>
      <protection locked="0"/>
    </xf>
    <xf numFmtId="0" fontId="35" fillId="0" borderId="33" xfId="0" applyFont="1" applyBorder="1" applyAlignment="1" applyProtection="1">
      <alignment horizontal="left" vertical="center"/>
      <protection locked="0"/>
    </xf>
    <xf numFmtId="0" fontId="37" fillId="0" borderId="1" xfId="0" applyFont="1" applyBorder="1" applyAlignment="1" applyProtection="1">
      <alignment horizontal="left" vertical="center"/>
      <protection locked="0"/>
    </xf>
    <xf numFmtId="0" fontId="40" fillId="0" borderId="0" xfId="0" applyFont="1" applyAlignment="1" applyProtection="1">
      <alignment horizontal="left" vertical="center"/>
      <protection locked="0"/>
    </xf>
    <xf numFmtId="0" fontId="37" fillId="0" borderId="34" xfId="0" applyFont="1" applyBorder="1" applyAlignment="1" applyProtection="1">
      <alignment horizontal="left" vertical="center"/>
      <protection locked="0"/>
    </xf>
    <xf numFmtId="0" fontId="37" fillId="0" borderId="34" xfId="0" applyFont="1" applyBorder="1" applyAlignment="1" applyProtection="1">
      <alignment horizontal="center" vertical="center"/>
      <protection locked="0"/>
    </xf>
    <xf numFmtId="0" fontId="40" fillId="0" borderId="34" xfId="0" applyFont="1" applyBorder="1" applyAlignment="1" applyProtection="1">
      <alignment horizontal="left" vertical="center"/>
      <protection locked="0"/>
    </xf>
    <xf numFmtId="0" fontId="41" fillId="0" borderId="1" xfId="0" applyFont="1" applyBorder="1" applyAlignment="1" applyProtection="1">
      <alignment horizontal="left" vertical="center"/>
      <protection locked="0"/>
    </xf>
    <xf numFmtId="0" fontId="38" fillId="0" borderId="0" xfId="0" applyFont="1" applyAlignment="1" applyProtection="1">
      <alignment horizontal="left" vertical="center"/>
      <protection locked="0"/>
    </xf>
    <xf numFmtId="0" fontId="38" fillId="0" borderId="1" xfId="0" applyFont="1" applyBorder="1" applyAlignment="1" applyProtection="1">
      <alignment horizontal="center" vertical="center"/>
      <protection locked="0"/>
    </xf>
    <xf numFmtId="0" fontId="38" fillId="0" borderId="32" xfId="0" applyFont="1" applyBorder="1" applyAlignment="1" applyProtection="1">
      <alignment horizontal="left" vertical="center"/>
      <protection locked="0"/>
    </xf>
    <xf numFmtId="0" fontId="38" fillId="2" borderId="1" xfId="0" applyFont="1" applyFill="1" applyBorder="1" applyAlignment="1" applyProtection="1">
      <alignment horizontal="left" vertical="center"/>
      <protection locked="0"/>
    </xf>
    <xf numFmtId="0" fontId="38" fillId="2" borderId="1" xfId="0" applyFont="1" applyFill="1" applyBorder="1" applyAlignment="1" applyProtection="1">
      <alignment horizontal="center" vertical="center"/>
      <protection locked="0"/>
    </xf>
    <xf numFmtId="0" fontId="35" fillId="0" borderId="35" xfId="0" applyFont="1" applyBorder="1" applyAlignment="1" applyProtection="1">
      <alignment horizontal="left" vertical="center"/>
      <protection locked="0"/>
    </xf>
    <xf numFmtId="0" fontId="39" fillId="0" borderId="34" xfId="0" applyFont="1" applyBorder="1" applyAlignment="1" applyProtection="1">
      <alignment horizontal="left" vertical="center"/>
      <protection locked="0"/>
    </xf>
    <xf numFmtId="0" fontId="35" fillId="0" borderId="36" xfId="0" applyFont="1" applyBorder="1" applyAlignment="1" applyProtection="1">
      <alignment horizontal="left" vertical="center"/>
      <protection locked="0"/>
    </xf>
    <xf numFmtId="0" fontId="35" fillId="0" borderId="1" xfId="0" applyFont="1" applyBorder="1" applyAlignment="1" applyProtection="1">
      <alignment horizontal="left" vertical="center"/>
      <protection locked="0"/>
    </xf>
    <xf numFmtId="0" fontId="39" fillId="0" borderId="1" xfId="0" applyFont="1" applyBorder="1" applyAlignment="1" applyProtection="1">
      <alignment horizontal="left" vertical="center"/>
      <protection locked="0"/>
    </xf>
    <xf numFmtId="0" fontId="40" fillId="0" borderId="1" xfId="0" applyFont="1" applyBorder="1" applyAlignment="1" applyProtection="1">
      <alignment horizontal="left" vertical="center"/>
      <protection locked="0"/>
    </xf>
    <xf numFmtId="0" fontId="38" fillId="0" borderId="34" xfId="0" applyFont="1" applyBorder="1" applyAlignment="1" applyProtection="1">
      <alignment horizontal="left" vertical="center"/>
      <protection locked="0"/>
    </xf>
    <xf numFmtId="0" fontId="35" fillId="0" borderId="1" xfId="0" applyFont="1" applyBorder="1" applyAlignment="1" applyProtection="1">
      <alignment horizontal="left" vertical="center" wrapText="1"/>
      <protection locked="0"/>
    </xf>
    <xf numFmtId="0" fontId="38" fillId="0" borderId="1" xfId="0" applyFont="1" applyBorder="1" applyAlignment="1" applyProtection="1">
      <alignment horizontal="center" vertical="center" wrapText="1"/>
      <protection locked="0"/>
    </xf>
    <xf numFmtId="0" fontId="35" fillId="0" borderId="29" xfId="0" applyFont="1" applyBorder="1" applyAlignment="1" applyProtection="1">
      <alignment horizontal="left" vertical="center" wrapText="1"/>
      <protection locked="0"/>
    </xf>
    <xf numFmtId="0" fontId="35" fillId="0" borderId="30" xfId="0" applyFont="1" applyBorder="1" applyAlignment="1" applyProtection="1">
      <alignment horizontal="left" vertical="center" wrapText="1"/>
      <protection locked="0"/>
    </xf>
    <xf numFmtId="0" fontId="35" fillId="0" borderId="31" xfId="0" applyFont="1" applyBorder="1" applyAlignment="1" applyProtection="1">
      <alignment horizontal="left" vertical="center" wrapText="1"/>
      <protection locked="0"/>
    </xf>
    <xf numFmtId="0" fontId="35" fillId="0" borderId="32" xfId="0" applyFont="1" applyBorder="1" applyAlignment="1" applyProtection="1">
      <alignment horizontal="left" vertical="center" wrapText="1"/>
      <protection locked="0"/>
    </xf>
    <xf numFmtId="0" fontId="35" fillId="0" borderId="33" xfId="0" applyFont="1" applyBorder="1" applyAlignment="1" applyProtection="1">
      <alignment horizontal="left" vertical="center" wrapText="1"/>
      <protection locked="0"/>
    </xf>
    <xf numFmtId="0" fontId="40" fillId="0" borderId="32" xfId="0" applyFont="1" applyBorder="1" applyAlignment="1" applyProtection="1">
      <alignment horizontal="left" vertical="center" wrapText="1"/>
      <protection locked="0"/>
    </xf>
    <xf numFmtId="0" fontId="40" fillId="0" borderId="33" xfId="0" applyFont="1" applyBorder="1" applyAlignment="1" applyProtection="1">
      <alignment horizontal="left" vertical="center" wrapText="1"/>
      <protection locked="0"/>
    </xf>
    <xf numFmtId="0" fontId="38" fillId="0" borderId="32" xfId="0" applyFont="1" applyBorder="1" applyAlignment="1" applyProtection="1">
      <alignment horizontal="left" vertical="center" wrapText="1"/>
      <protection locked="0"/>
    </xf>
    <xf numFmtId="0" fontId="38" fillId="0" borderId="33" xfId="0" applyFont="1" applyBorder="1" applyAlignment="1" applyProtection="1">
      <alignment horizontal="left" vertical="center" wrapText="1"/>
      <protection locked="0"/>
    </xf>
    <xf numFmtId="0" fontId="38" fillId="0" borderId="33" xfId="0" applyFont="1" applyBorder="1" applyAlignment="1" applyProtection="1">
      <alignment horizontal="left" vertical="center"/>
      <protection locked="0"/>
    </xf>
    <xf numFmtId="0" fontId="38" fillId="0" borderId="35" xfId="0" applyFont="1" applyBorder="1" applyAlignment="1" applyProtection="1">
      <alignment horizontal="left" vertical="center" wrapText="1"/>
      <protection locked="0"/>
    </xf>
    <xf numFmtId="0" fontId="38" fillId="0" borderId="34" xfId="0" applyFont="1" applyBorder="1" applyAlignment="1" applyProtection="1">
      <alignment horizontal="left" vertical="center" wrapText="1"/>
      <protection locked="0"/>
    </xf>
    <xf numFmtId="0" fontId="38" fillId="0" borderId="36" xfId="0" applyFont="1" applyBorder="1" applyAlignment="1" applyProtection="1">
      <alignment horizontal="left" vertical="center" wrapText="1"/>
      <protection locked="0"/>
    </xf>
    <xf numFmtId="0" fontId="38" fillId="0" borderId="1" xfId="0" applyFont="1" applyBorder="1" applyAlignment="1" applyProtection="1">
      <alignment horizontal="left" vertical="top"/>
      <protection locked="0"/>
    </xf>
    <xf numFmtId="0" fontId="38" fillId="0" borderId="1" xfId="0" applyFont="1" applyBorder="1" applyAlignment="1" applyProtection="1">
      <alignment horizontal="center" vertical="top"/>
      <protection locked="0"/>
    </xf>
    <xf numFmtId="0" fontId="38" fillId="0" borderId="35" xfId="0" applyFont="1" applyBorder="1" applyAlignment="1" applyProtection="1">
      <alignment horizontal="left" vertical="center"/>
      <protection locked="0"/>
    </xf>
    <xf numFmtId="0" fontId="38" fillId="0" borderId="36" xfId="0" applyFont="1" applyBorder="1" applyAlignment="1" applyProtection="1">
      <alignment horizontal="left" vertical="center"/>
      <protection locked="0"/>
    </xf>
    <xf numFmtId="0" fontId="40" fillId="0" borderId="0" xfId="0" applyFont="1" applyAlignment="1" applyProtection="1">
      <alignment vertical="center"/>
      <protection locked="0"/>
    </xf>
    <xf numFmtId="0" fontId="37" fillId="0" borderId="1" xfId="0" applyFont="1" applyBorder="1" applyAlignment="1" applyProtection="1">
      <alignment vertical="center"/>
      <protection locked="0"/>
    </xf>
    <xf numFmtId="0" fontId="40" fillId="0" borderId="34" xfId="0" applyFont="1" applyBorder="1" applyAlignment="1" applyProtection="1">
      <alignment vertical="center"/>
      <protection locked="0"/>
    </xf>
    <xf numFmtId="0" fontId="37" fillId="0" borderId="34" xfId="0" applyFont="1" applyBorder="1" applyAlignment="1" applyProtection="1">
      <alignment vertical="center"/>
      <protection locked="0"/>
    </xf>
    <xf numFmtId="0" fontId="0" fillId="0" borderId="1" xfId="0" applyBorder="1" applyAlignment="1" applyProtection="1">
      <alignment vertical="top"/>
      <protection locked="0"/>
    </xf>
    <xf numFmtId="49" fontId="38" fillId="0" borderId="1" xfId="0" applyNumberFormat="1" applyFont="1" applyBorder="1" applyAlignment="1" applyProtection="1">
      <alignment horizontal="left" vertical="center"/>
      <protection locked="0"/>
    </xf>
    <xf numFmtId="0" fontId="0" fillId="0" borderId="34" xfId="0" applyBorder="1" applyAlignment="1" applyProtection="1">
      <alignment vertical="top"/>
      <protection locked="0"/>
    </xf>
    <xf numFmtId="0" fontId="37" fillId="0" borderId="34" xfId="0" applyFont="1" applyBorder="1" applyAlignment="1" applyProtection="1">
      <alignment horizontal="left"/>
      <protection locked="0"/>
    </xf>
    <xf numFmtId="0" fontId="40" fillId="0" borderId="34" xfId="0" applyFont="1" applyBorder="1" applyAlignment="1" applyProtection="1">
      <protection locked="0"/>
    </xf>
    <xf numFmtId="0" fontId="35" fillId="0" borderId="32" xfId="0" applyFont="1" applyBorder="1" applyAlignment="1" applyProtection="1">
      <alignment vertical="top"/>
      <protection locked="0"/>
    </xf>
    <xf numFmtId="0" fontId="35" fillId="0" borderId="33" xfId="0" applyFont="1" applyBorder="1" applyAlignment="1" applyProtection="1">
      <alignment vertical="top"/>
      <protection locked="0"/>
    </xf>
    <xf numFmtId="0" fontId="35" fillId="0" borderId="1" xfId="0" applyFont="1" applyBorder="1" applyAlignment="1" applyProtection="1">
      <alignment horizontal="center" vertical="center"/>
      <protection locked="0"/>
    </xf>
    <xf numFmtId="0" fontId="35" fillId="0" borderId="1" xfId="0" applyFont="1" applyBorder="1" applyAlignment="1" applyProtection="1">
      <alignment horizontal="left" vertical="top"/>
      <protection locked="0"/>
    </xf>
    <xf numFmtId="0" fontId="35" fillId="0" borderId="35" xfId="0" applyFont="1" applyBorder="1" applyAlignment="1" applyProtection="1">
      <alignment vertical="top"/>
      <protection locked="0"/>
    </xf>
    <xf numFmtId="0" fontId="35" fillId="0" borderId="34" xfId="0" applyFont="1" applyBorder="1" applyAlignment="1" applyProtection="1">
      <alignment vertical="top"/>
      <protection locked="0"/>
    </xf>
    <xf numFmtId="0" fontId="35" fillId="0" borderId="36" xfId="0" applyFont="1" applyBorder="1" applyAlignment="1" applyProtection="1">
      <alignment vertical="top"/>
      <protection locked="0"/>
    </xf>
    <xf numFmtId="0" fontId="0" fillId="0" borderId="0" xfId="0"/>
    <xf numFmtId="4" fontId="24" fillId="0" borderId="0" xfId="0" applyNumberFormat="1" applyFont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3" fillId="0" borderId="0" xfId="0" applyFont="1" applyAlignment="1" applyProtection="1">
      <alignment horizontal="left" vertical="center" wrapText="1"/>
    </xf>
    <xf numFmtId="4" fontId="21" fillId="0" borderId="0" xfId="0" applyNumberFormat="1" applyFont="1" applyAlignment="1" applyProtection="1">
      <alignment horizontal="right" vertical="center"/>
    </xf>
    <xf numFmtId="4" fontId="21" fillId="0" borderId="0" xfId="0" applyNumberFormat="1" applyFont="1" applyAlignment="1" applyProtection="1">
      <alignment vertical="center"/>
    </xf>
    <xf numFmtId="0" fontId="3" fillId="0" borderId="0" xfId="0" applyFont="1" applyAlignment="1" applyProtection="1">
      <alignment horizontal="left" vertical="center" wrapText="1"/>
    </xf>
    <xf numFmtId="0" fontId="3" fillId="0" borderId="0" xfId="0" applyFont="1" applyAlignment="1" applyProtection="1">
      <alignment vertical="center"/>
    </xf>
    <xf numFmtId="165" fontId="2" fillId="0" borderId="0" xfId="0" applyNumberFormat="1" applyFont="1" applyAlignment="1" applyProtection="1">
      <alignment horizontal="left" vertical="center"/>
    </xf>
    <xf numFmtId="0" fontId="2" fillId="0" borderId="0" xfId="0" applyFont="1" applyAlignment="1" applyProtection="1">
      <alignment vertical="center"/>
    </xf>
    <xf numFmtId="0" fontId="20" fillId="0" borderId="15" xfId="0" applyFont="1" applyBorder="1" applyAlignment="1">
      <alignment horizontal="center" vertical="center"/>
    </xf>
    <xf numFmtId="0" fontId="20" fillId="0" borderId="16" xfId="0" applyFont="1" applyBorder="1" applyAlignment="1">
      <alignment horizontal="left" vertical="center"/>
    </xf>
    <xf numFmtId="0" fontId="1" fillId="0" borderId="18" xfId="0" applyFont="1" applyBorder="1" applyAlignment="1">
      <alignment horizontal="left" vertical="center"/>
    </xf>
    <xf numFmtId="0" fontId="1" fillId="0" borderId="0" xfId="0" applyFont="1" applyBorder="1" applyAlignment="1">
      <alignment horizontal="left" vertical="center"/>
    </xf>
    <xf numFmtId="0" fontId="1" fillId="0" borderId="18" xfId="0" applyFont="1" applyBorder="1" applyAlignment="1" applyProtection="1">
      <alignment horizontal="left" vertical="center"/>
    </xf>
    <xf numFmtId="0" fontId="1" fillId="0" borderId="0" xfId="0" applyFont="1" applyBorder="1" applyAlignment="1" applyProtection="1">
      <alignment horizontal="left" vertical="center"/>
    </xf>
    <xf numFmtId="0" fontId="2" fillId="6" borderId="9" xfId="0" applyFont="1" applyFill="1" applyBorder="1" applyAlignment="1" applyProtection="1">
      <alignment horizontal="center" vertical="center"/>
    </xf>
    <xf numFmtId="0" fontId="2" fillId="6" borderId="10" xfId="0" applyFont="1" applyFill="1" applyBorder="1" applyAlignment="1" applyProtection="1">
      <alignment horizontal="left" vertical="center"/>
    </xf>
    <xf numFmtId="0" fontId="2" fillId="6" borderId="10" xfId="0" applyFont="1" applyFill="1" applyBorder="1" applyAlignment="1" applyProtection="1">
      <alignment horizontal="center" vertical="center"/>
    </xf>
    <xf numFmtId="0" fontId="2" fillId="6" borderId="10" xfId="0" applyFont="1" applyFill="1" applyBorder="1" applyAlignment="1" applyProtection="1">
      <alignment horizontal="right" vertical="center"/>
    </xf>
    <xf numFmtId="164" fontId="1" fillId="0" borderId="0" xfId="0" applyNumberFormat="1" applyFont="1" applyBorder="1" applyAlignment="1" applyProtection="1">
      <alignment horizontal="center" vertical="center"/>
    </xf>
    <xf numFmtId="0" fontId="1" fillId="0" borderId="0" xfId="0" applyFont="1" applyBorder="1" applyAlignment="1" applyProtection="1">
      <alignment vertical="center"/>
    </xf>
    <xf numFmtId="4" fontId="17" fillId="0" borderId="0" xfId="0" applyNumberFormat="1" applyFont="1" applyBorder="1" applyAlignment="1" applyProtection="1">
      <alignment vertical="center"/>
    </xf>
    <xf numFmtId="0" fontId="3" fillId="5" borderId="10" xfId="0" applyFont="1" applyFill="1" applyBorder="1" applyAlignment="1" applyProtection="1">
      <alignment horizontal="left" vertical="center"/>
    </xf>
    <xf numFmtId="0" fontId="0" fillId="5" borderId="10" xfId="0" applyFont="1" applyFill="1" applyBorder="1" applyAlignment="1" applyProtection="1">
      <alignment vertical="center"/>
    </xf>
    <xf numFmtId="4" fontId="3" fillId="5" borderId="10" xfId="0" applyNumberFormat="1" applyFont="1" applyFill="1" applyBorder="1" applyAlignment="1" applyProtection="1">
      <alignment vertical="center"/>
    </xf>
    <xf numFmtId="0" fontId="0" fillId="5" borderId="11" xfId="0" applyFont="1" applyFill="1" applyBorder="1" applyAlignment="1" applyProtection="1">
      <alignment vertical="center"/>
    </xf>
    <xf numFmtId="0" fontId="17" fillId="0" borderId="0" xfId="0" applyFont="1" applyAlignment="1">
      <alignment horizontal="left" vertical="top" wrapText="1"/>
    </xf>
    <xf numFmtId="0" fontId="17" fillId="0" borderId="0" xfId="0" applyFont="1" applyAlignment="1">
      <alignment horizontal="left" vertical="center"/>
    </xf>
    <xf numFmtId="0" fontId="2" fillId="0" borderId="0" xfId="0" applyFont="1" applyBorder="1" applyAlignment="1" applyProtection="1">
      <alignment horizontal="left" vertical="center"/>
    </xf>
    <xf numFmtId="0" fontId="0" fillId="0" borderId="0" xfId="0" applyBorder="1" applyProtection="1"/>
    <xf numFmtId="0" fontId="3" fillId="0" borderId="0" xfId="0" applyFont="1" applyBorder="1" applyAlignment="1" applyProtection="1">
      <alignment horizontal="left" vertical="top" wrapText="1"/>
    </xf>
    <xf numFmtId="49" fontId="2" fillId="4" borderId="0" xfId="0" applyNumberFormat="1" applyFont="1" applyFill="1" applyBorder="1" applyAlignment="1" applyProtection="1">
      <alignment horizontal="left" vertical="center"/>
      <protection locked="0"/>
    </xf>
    <xf numFmtId="49" fontId="2" fillId="0" borderId="0" xfId="0" applyNumberFormat="1" applyFont="1" applyBorder="1" applyAlignment="1" applyProtection="1">
      <alignment horizontal="left" vertical="center"/>
    </xf>
    <xf numFmtId="0" fontId="2" fillId="0" borderId="0" xfId="0" applyFont="1" applyBorder="1" applyAlignment="1" applyProtection="1">
      <alignment horizontal="left" vertical="center" wrapText="1"/>
    </xf>
    <xf numFmtId="4" fontId="18" fillId="0" borderId="8" xfId="0" applyNumberFormat="1" applyFont="1" applyBorder="1" applyAlignment="1" applyProtection="1">
      <alignment vertical="center"/>
    </xf>
    <xf numFmtId="0" fontId="0" fillId="0" borderId="8" xfId="0" applyFont="1" applyBorder="1" applyAlignment="1" applyProtection="1">
      <alignment vertical="center"/>
    </xf>
    <xf numFmtId="0" fontId="1" fillId="0" borderId="0" xfId="0" applyFont="1" applyBorder="1" applyAlignment="1" applyProtection="1">
      <alignment horizontal="right" vertical="center"/>
    </xf>
    <xf numFmtId="0" fontId="27" fillId="3" borderId="0" xfId="1" applyFont="1" applyFill="1" applyAlignment="1">
      <alignment vertical="center"/>
    </xf>
    <xf numFmtId="0" fontId="3" fillId="0" borderId="0" xfId="0" applyFont="1" applyBorder="1" applyAlignment="1" applyProtection="1">
      <alignment horizontal="left" vertical="center" wrapText="1"/>
    </xf>
    <xf numFmtId="0" fontId="0" fillId="0" borderId="0" xfId="0" applyFont="1" applyBorder="1" applyAlignment="1" applyProtection="1">
      <alignment vertical="center"/>
    </xf>
    <xf numFmtId="0" fontId="0" fillId="0" borderId="0" xfId="0" applyFont="1" applyBorder="1" applyAlignment="1" applyProtection="1">
      <alignment horizontal="left" vertical="center"/>
    </xf>
    <xf numFmtId="0" fontId="0" fillId="0" borderId="0" xfId="0" applyFont="1" applyAlignment="1" applyProtection="1">
      <alignment vertical="center"/>
    </xf>
    <xf numFmtId="0" fontId="38" fillId="0" borderId="1" xfId="0" applyFont="1" applyBorder="1" applyAlignment="1" applyProtection="1">
      <alignment horizontal="left" vertical="center" wrapText="1"/>
      <protection locked="0"/>
    </xf>
    <xf numFmtId="0" fontId="36" fillId="0" borderId="1" xfId="0" applyFont="1" applyBorder="1" applyAlignment="1" applyProtection="1">
      <alignment horizontal="center" vertical="center" wrapText="1"/>
      <protection locked="0"/>
    </xf>
    <xf numFmtId="0" fontId="37" fillId="0" borderId="34" xfId="0" applyFont="1" applyBorder="1" applyAlignment="1" applyProtection="1">
      <alignment horizontal="left" wrapText="1"/>
      <protection locked="0"/>
    </xf>
    <xf numFmtId="0" fontId="38" fillId="0" borderId="1" xfId="0" applyFont="1" applyBorder="1" applyAlignment="1" applyProtection="1">
      <alignment horizontal="left" vertical="center"/>
      <protection locked="0"/>
    </xf>
    <xf numFmtId="49" fontId="38" fillId="0" borderId="1" xfId="0" applyNumberFormat="1" applyFont="1" applyBorder="1" applyAlignment="1" applyProtection="1">
      <alignment horizontal="left" vertical="center" wrapText="1"/>
      <protection locked="0"/>
    </xf>
    <xf numFmtId="0" fontId="36" fillId="0" borderId="1" xfId="0" applyFont="1" applyBorder="1" applyAlignment="1" applyProtection="1">
      <alignment horizontal="center" vertical="center"/>
      <protection locked="0"/>
    </xf>
    <xf numFmtId="0" fontId="37" fillId="0" borderId="34" xfId="0" applyFont="1" applyBorder="1" applyAlignment="1" applyProtection="1">
      <alignment horizontal="left"/>
      <protection locked="0"/>
    </xf>
    <xf numFmtId="0" fontId="38" fillId="0" borderId="1" xfId="0" applyFont="1" applyBorder="1" applyAlignment="1" applyProtection="1">
      <alignment horizontal="left" vertical="top"/>
      <protection locked="0"/>
    </xf>
  </cellXfs>
  <cellStyles count="2">
    <cellStyle name="Hypertextový odkaz" xfId="1" builtinId="8"/>
    <cellStyle name="Normální" xfId="0" builtinId="0" customBuiltin="1"/>
  </cellStyles>
  <dxfs count="0"/>
  <tableStyles count="0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pro-rozpocty.cz/software-a-data/kros-4-ocenovani-a-rizeni-stavebni-vyroby/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pro-rozpocty.cz/software-a-data/kros-4-ocenovani-a-rizeni-stavebni-vyroby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271145" cy="271145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276860" cy="27686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M54"/>
  <sheetViews>
    <sheetView showGridLines="0" workbookViewId="0">
      <pane ySplit="1" topLeftCell="A67" activePane="bottomLeft" state="frozen"/>
      <selection pane="bottomLeft"/>
    </sheetView>
  </sheetViews>
  <sheetFormatPr defaultRowHeight="13.5"/>
  <cols>
    <col min="1" max="1" width="8.33203125" customWidth="1"/>
    <col min="2" max="2" width="1.6640625" customWidth="1"/>
    <col min="3" max="3" width="4.1640625" customWidth="1"/>
    <col min="4" max="33" width="2.6640625" customWidth="1"/>
    <col min="34" max="34" width="3.33203125" customWidth="1"/>
    <col min="35" max="35" width="31.6640625" customWidth="1"/>
    <col min="36" max="37" width="2.5" customWidth="1"/>
    <col min="38" max="38" width="8.33203125" customWidth="1"/>
    <col min="39" max="39" width="3.33203125" customWidth="1"/>
    <col min="40" max="40" width="13.33203125" customWidth="1"/>
    <col min="41" max="41" width="7.5" customWidth="1"/>
    <col min="42" max="42" width="4.1640625" customWidth="1"/>
    <col min="43" max="43" width="15.6640625" customWidth="1"/>
    <col min="44" max="44" width="13.6640625" customWidth="1"/>
    <col min="45" max="47" width="25.83203125" hidden="1" customWidth="1"/>
    <col min="48" max="52" width="21.6640625" hidden="1" customWidth="1"/>
    <col min="53" max="53" width="19.1640625" hidden="1" customWidth="1"/>
    <col min="54" max="54" width="25" hidden="1" customWidth="1"/>
    <col min="55" max="56" width="19.1640625" hidden="1" customWidth="1"/>
    <col min="57" max="57" width="66.5" customWidth="1"/>
    <col min="71" max="91" width="9.33203125" hidden="1"/>
  </cols>
  <sheetData>
    <row r="1" spans="1:74" ht="21.4" customHeight="1">
      <c r="A1" s="12" t="s">
        <v>0</v>
      </c>
      <c r="B1" s="13"/>
      <c r="C1" s="13"/>
      <c r="D1" s="14" t="s">
        <v>1</v>
      </c>
      <c r="E1" s="13"/>
      <c r="F1" s="13"/>
      <c r="G1" s="13"/>
      <c r="H1" s="13"/>
      <c r="I1" s="13"/>
      <c r="J1" s="13"/>
      <c r="K1" s="15" t="s">
        <v>2</v>
      </c>
      <c r="L1" s="15"/>
      <c r="M1" s="15"/>
      <c r="N1" s="15"/>
      <c r="O1" s="15"/>
      <c r="P1" s="15"/>
      <c r="Q1" s="15"/>
      <c r="R1" s="15"/>
      <c r="S1" s="15"/>
      <c r="T1" s="13"/>
      <c r="U1" s="13"/>
      <c r="V1" s="13"/>
      <c r="W1" s="15" t="s">
        <v>3</v>
      </c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6"/>
      <c r="AJ1" s="17"/>
      <c r="AK1" s="17"/>
      <c r="AL1" s="17"/>
      <c r="AM1" s="17"/>
      <c r="AN1" s="17"/>
      <c r="AO1" s="17"/>
      <c r="AP1" s="17"/>
      <c r="AQ1" s="17"/>
      <c r="AR1" s="17"/>
      <c r="AS1" s="17"/>
      <c r="AT1" s="17"/>
      <c r="AU1" s="17"/>
      <c r="AV1" s="17"/>
      <c r="AW1" s="17"/>
      <c r="AX1" s="17"/>
      <c r="AY1" s="17"/>
      <c r="AZ1" s="17"/>
      <c r="BA1" s="18" t="s">
        <v>4</v>
      </c>
      <c r="BB1" s="18" t="s">
        <v>5</v>
      </c>
      <c r="BC1" s="17"/>
      <c r="BD1" s="17"/>
      <c r="BE1" s="17"/>
      <c r="BF1" s="17"/>
      <c r="BG1" s="17"/>
      <c r="BH1" s="17"/>
      <c r="BI1" s="17"/>
      <c r="BJ1" s="17"/>
      <c r="BK1" s="17"/>
      <c r="BL1" s="17"/>
      <c r="BM1" s="17"/>
      <c r="BN1" s="17"/>
      <c r="BO1" s="17"/>
      <c r="BP1" s="17"/>
      <c r="BQ1" s="17"/>
      <c r="BR1" s="17"/>
      <c r="BT1" s="19" t="s">
        <v>6</v>
      </c>
      <c r="BU1" s="19" t="s">
        <v>6</v>
      </c>
      <c r="BV1" s="19" t="s">
        <v>7</v>
      </c>
    </row>
    <row r="2" spans="1:74" ht="36.950000000000003" customHeight="1">
      <c r="AR2" s="293"/>
      <c r="AS2" s="293"/>
      <c r="AT2" s="293"/>
      <c r="AU2" s="293"/>
      <c r="AV2" s="293"/>
      <c r="AW2" s="293"/>
      <c r="AX2" s="293"/>
      <c r="AY2" s="293"/>
      <c r="AZ2" s="293"/>
      <c r="BA2" s="293"/>
      <c r="BB2" s="293"/>
      <c r="BC2" s="293"/>
      <c r="BD2" s="293"/>
      <c r="BE2" s="293"/>
      <c r="BS2" s="20" t="s">
        <v>8</v>
      </c>
      <c r="BT2" s="20" t="s">
        <v>9</v>
      </c>
    </row>
    <row r="3" spans="1:74" ht="6.95" customHeight="1">
      <c r="B3" s="21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  <c r="AA3" s="22"/>
      <c r="AB3" s="22"/>
      <c r="AC3" s="22"/>
      <c r="AD3" s="22"/>
      <c r="AE3" s="22"/>
      <c r="AF3" s="22"/>
      <c r="AG3" s="22"/>
      <c r="AH3" s="22"/>
      <c r="AI3" s="22"/>
      <c r="AJ3" s="22"/>
      <c r="AK3" s="22"/>
      <c r="AL3" s="22"/>
      <c r="AM3" s="22"/>
      <c r="AN3" s="22"/>
      <c r="AO3" s="22"/>
      <c r="AP3" s="22"/>
      <c r="AQ3" s="23"/>
      <c r="BS3" s="20" t="s">
        <v>8</v>
      </c>
      <c r="BT3" s="20" t="s">
        <v>10</v>
      </c>
    </row>
    <row r="4" spans="1:74" ht="36.950000000000003" customHeight="1">
      <c r="B4" s="24"/>
      <c r="C4" s="25"/>
      <c r="D4" s="26" t="s">
        <v>11</v>
      </c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  <c r="R4" s="25"/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7"/>
      <c r="AS4" s="28" t="s">
        <v>12</v>
      </c>
      <c r="BE4" s="29" t="s">
        <v>13</v>
      </c>
      <c r="BS4" s="20" t="s">
        <v>14</v>
      </c>
    </row>
    <row r="5" spans="1:74" ht="14.45" customHeight="1">
      <c r="B5" s="24"/>
      <c r="C5" s="25"/>
      <c r="D5" s="30" t="s">
        <v>15</v>
      </c>
      <c r="E5" s="25"/>
      <c r="F5" s="25"/>
      <c r="G5" s="25"/>
      <c r="H5" s="25"/>
      <c r="I5" s="25"/>
      <c r="J5" s="25"/>
      <c r="K5" s="322" t="s">
        <v>16</v>
      </c>
      <c r="L5" s="323"/>
      <c r="M5" s="323"/>
      <c r="N5" s="323"/>
      <c r="O5" s="323"/>
      <c r="P5" s="323"/>
      <c r="Q5" s="323"/>
      <c r="R5" s="323"/>
      <c r="S5" s="323"/>
      <c r="T5" s="323"/>
      <c r="U5" s="323"/>
      <c r="V5" s="323"/>
      <c r="W5" s="323"/>
      <c r="X5" s="323"/>
      <c r="Y5" s="323"/>
      <c r="Z5" s="323"/>
      <c r="AA5" s="323"/>
      <c r="AB5" s="323"/>
      <c r="AC5" s="323"/>
      <c r="AD5" s="323"/>
      <c r="AE5" s="323"/>
      <c r="AF5" s="323"/>
      <c r="AG5" s="323"/>
      <c r="AH5" s="323"/>
      <c r="AI5" s="323"/>
      <c r="AJ5" s="323"/>
      <c r="AK5" s="323"/>
      <c r="AL5" s="323"/>
      <c r="AM5" s="323"/>
      <c r="AN5" s="323"/>
      <c r="AO5" s="323"/>
      <c r="AP5" s="25"/>
      <c r="AQ5" s="27"/>
      <c r="BE5" s="320" t="s">
        <v>17</v>
      </c>
      <c r="BS5" s="20" t="s">
        <v>8</v>
      </c>
    </row>
    <row r="6" spans="1:74" ht="36.950000000000003" customHeight="1">
      <c r="B6" s="24"/>
      <c r="C6" s="25"/>
      <c r="D6" s="32" t="s">
        <v>18</v>
      </c>
      <c r="E6" s="25"/>
      <c r="F6" s="25"/>
      <c r="G6" s="25"/>
      <c r="H6" s="25"/>
      <c r="I6" s="25"/>
      <c r="J6" s="25"/>
      <c r="K6" s="324" t="s">
        <v>19</v>
      </c>
      <c r="L6" s="323"/>
      <c r="M6" s="323"/>
      <c r="N6" s="323"/>
      <c r="O6" s="323"/>
      <c r="P6" s="323"/>
      <c r="Q6" s="323"/>
      <c r="R6" s="323"/>
      <c r="S6" s="323"/>
      <c r="T6" s="323"/>
      <c r="U6" s="323"/>
      <c r="V6" s="323"/>
      <c r="W6" s="323"/>
      <c r="X6" s="323"/>
      <c r="Y6" s="323"/>
      <c r="Z6" s="323"/>
      <c r="AA6" s="323"/>
      <c r="AB6" s="323"/>
      <c r="AC6" s="323"/>
      <c r="AD6" s="323"/>
      <c r="AE6" s="323"/>
      <c r="AF6" s="323"/>
      <c r="AG6" s="323"/>
      <c r="AH6" s="323"/>
      <c r="AI6" s="323"/>
      <c r="AJ6" s="323"/>
      <c r="AK6" s="323"/>
      <c r="AL6" s="323"/>
      <c r="AM6" s="323"/>
      <c r="AN6" s="323"/>
      <c r="AO6" s="323"/>
      <c r="AP6" s="25"/>
      <c r="AQ6" s="27"/>
      <c r="BE6" s="321"/>
      <c r="BS6" s="20" t="s">
        <v>8</v>
      </c>
    </row>
    <row r="7" spans="1:74" ht="14.45" customHeight="1">
      <c r="B7" s="24"/>
      <c r="C7" s="25"/>
      <c r="D7" s="33" t="s">
        <v>20</v>
      </c>
      <c r="E7" s="25"/>
      <c r="F7" s="25"/>
      <c r="G7" s="25"/>
      <c r="H7" s="25"/>
      <c r="I7" s="25"/>
      <c r="J7" s="25"/>
      <c r="K7" s="31" t="s">
        <v>21</v>
      </c>
      <c r="L7" s="25"/>
      <c r="M7" s="25"/>
      <c r="N7" s="25"/>
      <c r="O7" s="25"/>
      <c r="P7" s="25"/>
      <c r="Q7" s="25"/>
      <c r="R7" s="25"/>
      <c r="S7" s="25"/>
      <c r="T7" s="25"/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33" t="s">
        <v>22</v>
      </c>
      <c r="AL7" s="25"/>
      <c r="AM7" s="25"/>
      <c r="AN7" s="31" t="s">
        <v>21</v>
      </c>
      <c r="AO7" s="25"/>
      <c r="AP7" s="25"/>
      <c r="AQ7" s="27"/>
      <c r="BE7" s="321"/>
      <c r="BS7" s="20" t="s">
        <v>8</v>
      </c>
    </row>
    <row r="8" spans="1:74" ht="14.45" customHeight="1">
      <c r="B8" s="24"/>
      <c r="C8" s="25"/>
      <c r="D8" s="33" t="s">
        <v>23</v>
      </c>
      <c r="E8" s="25"/>
      <c r="F8" s="25"/>
      <c r="G8" s="25"/>
      <c r="H8" s="25"/>
      <c r="I8" s="25"/>
      <c r="J8" s="25"/>
      <c r="K8" s="31" t="s">
        <v>24</v>
      </c>
      <c r="L8" s="25"/>
      <c r="M8" s="25"/>
      <c r="N8" s="25"/>
      <c r="O8" s="25"/>
      <c r="P8" s="25"/>
      <c r="Q8" s="25"/>
      <c r="R8" s="25"/>
      <c r="S8" s="25"/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33" t="s">
        <v>25</v>
      </c>
      <c r="AL8" s="25"/>
      <c r="AM8" s="25"/>
      <c r="AN8" s="34" t="s">
        <v>26</v>
      </c>
      <c r="AO8" s="25"/>
      <c r="AP8" s="25"/>
      <c r="AQ8" s="27"/>
      <c r="BE8" s="321"/>
      <c r="BS8" s="20" t="s">
        <v>8</v>
      </c>
    </row>
    <row r="9" spans="1:74" ht="14.45" customHeight="1">
      <c r="B9" s="24"/>
      <c r="C9" s="25"/>
      <c r="D9" s="25"/>
      <c r="E9" s="25"/>
      <c r="F9" s="25"/>
      <c r="G9" s="25"/>
      <c r="H9" s="25"/>
      <c r="I9" s="25"/>
      <c r="J9" s="25"/>
      <c r="K9" s="25"/>
      <c r="L9" s="25"/>
      <c r="M9" s="25"/>
      <c r="N9" s="25"/>
      <c r="O9" s="25"/>
      <c r="P9" s="25"/>
      <c r="Q9" s="25"/>
      <c r="R9" s="25"/>
      <c r="S9" s="25"/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7"/>
      <c r="BE9" s="321"/>
      <c r="BS9" s="20" t="s">
        <v>8</v>
      </c>
    </row>
    <row r="10" spans="1:74" ht="14.45" customHeight="1">
      <c r="B10" s="24"/>
      <c r="C10" s="25"/>
      <c r="D10" s="33" t="s">
        <v>27</v>
      </c>
      <c r="E10" s="25"/>
      <c r="F10" s="25"/>
      <c r="G10" s="25"/>
      <c r="H10" s="25"/>
      <c r="I10" s="25"/>
      <c r="J10" s="25"/>
      <c r="K10" s="25"/>
      <c r="L10" s="25"/>
      <c r="M10" s="25"/>
      <c r="N10" s="25"/>
      <c r="O10" s="25"/>
      <c r="P10" s="25"/>
      <c r="Q10" s="25"/>
      <c r="R10" s="25"/>
      <c r="S10" s="25"/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33" t="s">
        <v>28</v>
      </c>
      <c r="AL10" s="25"/>
      <c r="AM10" s="25"/>
      <c r="AN10" s="31" t="s">
        <v>21</v>
      </c>
      <c r="AO10" s="25"/>
      <c r="AP10" s="25"/>
      <c r="AQ10" s="27"/>
      <c r="BE10" s="321"/>
      <c r="BS10" s="20" t="s">
        <v>8</v>
      </c>
    </row>
    <row r="11" spans="1:74" ht="18.399999999999999" customHeight="1">
      <c r="B11" s="24"/>
      <c r="C11" s="25"/>
      <c r="D11" s="25"/>
      <c r="E11" s="31" t="s">
        <v>24</v>
      </c>
      <c r="F11" s="25"/>
      <c r="G11" s="25"/>
      <c r="H11" s="25"/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33" t="s">
        <v>29</v>
      </c>
      <c r="AL11" s="25"/>
      <c r="AM11" s="25"/>
      <c r="AN11" s="31" t="s">
        <v>21</v>
      </c>
      <c r="AO11" s="25"/>
      <c r="AP11" s="25"/>
      <c r="AQ11" s="27"/>
      <c r="BE11" s="321"/>
      <c r="BS11" s="20" t="s">
        <v>8</v>
      </c>
    </row>
    <row r="12" spans="1:74" ht="6.95" customHeight="1">
      <c r="B12" s="24"/>
      <c r="C12" s="25"/>
      <c r="D12" s="25"/>
      <c r="E12" s="25"/>
      <c r="F12" s="25"/>
      <c r="G12" s="25"/>
      <c r="H12" s="25"/>
      <c r="I12" s="25"/>
      <c r="J12" s="25"/>
      <c r="K12" s="25"/>
      <c r="L12" s="25"/>
      <c r="M12" s="25"/>
      <c r="N12" s="25"/>
      <c r="O12" s="25"/>
      <c r="P12" s="25"/>
      <c r="Q12" s="25"/>
      <c r="R12" s="25"/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7"/>
      <c r="BE12" s="321"/>
      <c r="BS12" s="20" t="s">
        <v>8</v>
      </c>
    </row>
    <row r="13" spans="1:74" ht="14.45" customHeight="1">
      <c r="B13" s="24"/>
      <c r="C13" s="25"/>
      <c r="D13" s="33" t="s">
        <v>30</v>
      </c>
      <c r="E13" s="25"/>
      <c r="F13" s="25"/>
      <c r="G13" s="25"/>
      <c r="H13" s="25"/>
      <c r="I13" s="25"/>
      <c r="J13" s="25"/>
      <c r="K13" s="25"/>
      <c r="L13" s="25"/>
      <c r="M13" s="25"/>
      <c r="N13" s="25"/>
      <c r="O13" s="25"/>
      <c r="P13" s="25"/>
      <c r="Q13" s="25"/>
      <c r="R13" s="25"/>
      <c r="S13" s="25"/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33" t="s">
        <v>28</v>
      </c>
      <c r="AL13" s="25"/>
      <c r="AM13" s="25"/>
      <c r="AN13" s="35" t="s">
        <v>31</v>
      </c>
      <c r="AO13" s="25"/>
      <c r="AP13" s="25"/>
      <c r="AQ13" s="27"/>
      <c r="BE13" s="321"/>
      <c r="BS13" s="20" t="s">
        <v>8</v>
      </c>
    </row>
    <row r="14" spans="1:74" ht="15">
      <c r="B14" s="24"/>
      <c r="C14" s="25"/>
      <c r="D14" s="25"/>
      <c r="E14" s="325" t="s">
        <v>31</v>
      </c>
      <c r="F14" s="326"/>
      <c r="G14" s="326"/>
      <c r="H14" s="326"/>
      <c r="I14" s="326"/>
      <c r="J14" s="326"/>
      <c r="K14" s="326"/>
      <c r="L14" s="326"/>
      <c r="M14" s="326"/>
      <c r="N14" s="326"/>
      <c r="O14" s="326"/>
      <c r="P14" s="326"/>
      <c r="Q14" s="326"/>
      <c r="R14" s="326"/>
      <c r="S14" s="326"/>
      <c r="T14" s="326"/>
      <c r="U14" s="326"/>
      <c r="V14" s="326"/>
      <c r="W14" s="326"/>
      <c r="X14" s="326"/>
      <c r="Y14" s="326"/>
      <c r="Z14" s="326"/>
      <c r="AA14" s="326"/>
      <c r="AB14" s="326"/>
      <c r="AC14" s="326"/>
      <c r="AD14" s="326"/>
      <c r="AE14" s="326"/>
      <c r="AF14" s="326"/>
      <c r="AG14" s="326"/>
      <c r="AH14" s="326"/>
      <c r="AI14" s="326"/>
      <c r="AJ14" s="326"/>
      <c r="AK14" s="33" t="s">
        <v>29</v>
      </c>
      <c r="AL14" s="25"/>
      <c r="AM14" s="25"/>
      <c r="AN14" s="35" t="s">
        <v>31</v>
      </c>
      <c r="AO14" s="25"/>
      <c r="AP14" s="25"/>
      <c r="AQ14" s="27"/>
      <c r="BE14" s="321"/>
      <c r="BS14" s="20" t="s">
        <v>8</v>
      </c>
    </row>
    <row r="15" spans="1:74" ht="6.95" customHeight="1">
      <c r="B15" s="24"/>
      <c r="C15" s="25"/>
      <c r="D15" s="25"/>
      <c r="E15" s="25"/>
      <c r="F15" s="25"/>
      <c r="G15" s="25"/>
      <c r="H15" s="25"/>
      <c r="I15" s="25"/>
      <c r="J15" s="25"/>
      <c r="K15" s="25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7"/>
      <c r="BE15" s="321"/>
      <c r="BS15" s="20" t="s">
        <v>6</v>
      </c>
    </row>
    <row r="16" spans="1:74" ht="14.45" customHeight="1">
      <c r="B16" s="24"/>
      <c r="C16" s="25"/>
      <c r="D16" s="33" t="s">
        <v>32</v>
      </c>
      <c r="E16" s="25"/>
      <c r="F16" s="25"/>
      <c r="G16" s="25"/>
      <c r="H16" s="25"/>
      <c r="I16" s="25"/>
      <c r="J16" s="25"/>
      <c r="K16" s="25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33" t="s">
        <v>28</v>
      </c>
      <c r="AL16" s="25"/>
      <c r="AM16" s="25"/>
      <c r="AN16" s="31" t="s">
        <v>21</v>
      </c>
      <c r="AO16" s="25"/>
      <c r="AP16" s="25"/>
      <c r="AQ16" s="27"/>
      <c r="BE16" s="321"/>
      <c r="BS16" s="20" t="s">
        <v>6</v>
      </c>
    </row>
    <row r="17" spans="2:71" ht="18.399999999999999" customHeight="1">
      <c r="B17" s="24"/>
      <c r="C17" s="25"/>
      <c r="D17" s="25"/>
      <c r="E17" s="31" t="s">
        <v>24</v>
      </c>
      <c r="F17" s="25"/>
      <c r="G17" s="25"/>
      <c r="H17" s="25"/>
      <c r="I17" s="25"/>
      <c r="J17" s="25"/>
      <c r="K17" s="25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33" t="s">
        <v>29</v>
      </c>
      <c r="AL17" s="25"/>
      <c r="AM17" s="25"/>
      <c r="AN17" s="31" t="s">
        <v>21</v>
      </c>
      <c r="AO17" s="25"/>
      <c r="AP17" s="25"/>
      <c r="AQ17" s="27"/>
      <c r="BE17" s="321"/>
      <c r="BS17" s="20" t="s">
        <v>33</v>
      </c>
    </row>
    <row r="18" spans="2:71" ht="6.95" customHeight="1">
      <c r="B18" s="24"/>
      <c r="C18" s="25"/>
      <c r="D18" s="25"/>
      <c r="E18" s="25"/>
      <c r="F18" s="25"/>
      <c r="G18" s="25"/>
      <c r="H18" s="25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7"/>
      <c r="BE18" s="321"/>
      <c r="BS18" s="20" t="s">
        <v>8</v>
      </c>
    </row>
    <row r="19" spans="2:71" ht="14.45" customHeight="1">
      <c r="B19" s="24"/>
      <c r="C19" s="25"/>
      <c r="D19" s="33" t="s">
        <v>34</v>
      </c>
      <c r="E19" s="25"/>
      <c r="F19" s="25"/>
      <c r="G19" s="25"/>
      <c r="H19" s="25"/>
      <c r="I19" s="25"/>
      <c r="J19" s="25"/>
      <c r="K19" s="25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7"/>
      <c r="BE19" s="321"/>
      <c r="BS19" s="20" t="s">
        <v>8</v>
      </c>
    </row>
    <row r="20" spans="2:71" ht="16.5" customHeight="1">
      <c r="B20" s="24"/>
      <c r="C20" s="25"/>
      <c r="D20" s="25"/>
      <c r="E20" s="327" t="s">
        <v>21</v>
      </c>
      <c r="F20" s="327"/>
      <c r="G20" s="327"/>
      <c r="H20" s="327"/>
      <c r="I20" s="327"/>
      <c r="J20" s="327"/>
      <c r="K20" s="327"/>
      <c r="L20" s="327"/>
      <c r="M20" s="327"/>
      <c r="N20" s="327"/>
      <c r="O20" s="327"/>
      <c r="P20" s="327"/>
      <c r="Q20" s="327"/>
      <c r="R20" s="327"/>
      <c r="S20" s="327"/>
      <c r="T20" s="327"/>
      <c r="U20" s="327"/>
      <c r="V20" s="327"/>
      <c r="W20" s="327"/>
      <c r="X20" s="327"/>
      <c r="Y20" s="327"/>
      <c r="Z20" s="327"/>
      <c r="AA20" s="327"/>
      <c r="AB20" s="327"/>
      <c r="AC20" s="327"/>
      <c r="AD20" s="327"/>
      <c r="AE20" s="327"/>
      <c r="AF20" s="327"/>
      <c r="AG20" s="327"/>
      <c r="AH20" s="327"/>
      <c r="AI20" s="327"/>
      <c r="AJ20" s="327"/>
      <c r="AK20" s="327"/>
      <c r="AL20" s="327"/>
      <c r="AM20" s="327"/>
      <c r="AN20" s="327"/>
      <c r="AO20" s="25"/>
      <c r="AP20" s="25"/>
      <c r="AQ20" s="27"/>
      <c r="BE20" s="321"/>
      <c r="BS20" s="20" t="s">
        <v>6</v>
      </c>
    </row>
    <row r="21" spans="2:71" ht="6.95" customHeight="1">
      <c r="B21" s="24"/>
      <c r="C21" s="25"/>
      <c r="D21" s="25"/>
      <c r="E21" s="25"/>
      <c r="F21" s="25"/>
      <c r="G21" s="25"/>
      <c r="H21" s="25"/>
      <c r="I21" s="25"/>
      <c r="J21" s="25"/>
      <c r="K21" s="25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7"/>
      <c r="BE21" s="321"/>
    </row>
    <row r="22" spans="2:71" ht="6.95" customHeight="1">
      <c r="B22" s="24"/>
      <c r="C22" s="25"/>
      <c r="D22" s="36"/>
      <c r="E22" s="36"/>
      <c r="F22" s="36"/>
      <c r="G22" s="36"/>
      <c r="H22" s="36"/>
      <c r="I22" s="36"/>
      <c r="J22" s="36"/>
      <c r="K22" s="36"/>
      <c r="L22" s="36"/>
      <c r="M22" s="36"/>
      <c r="N22" s="36"/>
      <c r="O22" s="36"/>
      <c r="P22" s="36"/>
      <c r="Q22" s="36"/>
      <c r="R22" s="36"/>
      <c r="S22" s="36"/>
      <c r="T22" s="36"/>
      <c r="U22" s="36"/>
      <c r="V22" s="36"/>
      <c r="W22" s="36"/>
      <c r="X22" s="36"/>
      <c r="Y22" s="36"/>
      <c r="Z22" s="36"/>
      <c r="AA22" s="36"/>
      <c r="AB22" s="36"/>
      <c r="AC22" s="36"/>
      <c r="AD22" s="36"/>
      <c r="AE22" s="36"/>
      <c r="AF22" s="36"/>
      <c r="AG22" s="36"/>
      <c r="AH22" s="36"/>
      <c r="AI22" s="36"/>
      <c r="AJ22" s="36"/>
      <c r="AK22" s="36"/>
      <c r="AL22" s="36"/>
      <c r="AM22" s="36"/>
      <c r="AN22" s="36"/>
      <c r="AO22" s="36"/>
      <c r="AP22" s="25"/>
      <c r="AQ22" s="27"/>
      <c r="BE22" s="321"/>
    </row>
    <row r="23" spans="2:71" s="1" customFormat="1" ht="25.9" customHeight="1">
      <c r="B23" s="37"/>
      <c r="C23" s="38"/>
      <c r="D23" s="39" t="s">
        <v>35</v>
      </c>
      <c r="E23" s="40"/>
      <c r="F23" s="40"/>
      <c r="G23" s="40"/>
      <c r="H23" s="40"/>
      <c r="I23" s="40"/>
      <c r="J23" s="40"/>
      <c r="K23" s="40"/>
      <c r="L23" s="40"/>
      <c r="M23" s="40"/>
      <c r="N23" s="40"/>
      <c r="O23" s="40"/>
      <c r="P23" s="40"/>
      <c r="Q23" s="40"/>
      <c r="R23" s="40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  <c r="AF23" s="40"/>
      <c r="AG23" s="40"/>
      <c r="AH23" s="40"/>
      <c r="AI23" s="40"/>
      <c r="AJ23" s="40"/>
      <c r="AK23" s="328">
        <f>ROUND(AG51,2)</f>
        <v>0</v>
      </c>
      <c r="AL23" s="329"/>
      <c r="AM23" s="329"/>
      <c r="AN23" s="329"/>
      <c r="AO23" s="329"/>
      <c r="AP23" s="38"/>
      <c r="AQ23" s="41"/>
      <c r="BE23" s="321"/>
    </row>
    <row r="24" spans="2:71" s="1" customFormat="1" ht="6.95" customHeight="1">
      <c r="B24" s="37"/>
      <c r="C24" s="38"/>
      <c r="D24" s="38"/>
      <c r="E24" s="38"/>
      <c r="F24" s="38"/>
      <c r="G24" s="38"/>
      <c r="H24" s="38"/>
      <c r="I24" s="38"/>
      <c r="J24" s="38"/>
      <c r="K24" s="38"/>
      <c r="L24" s="38"/>
      <c r="M24" s="38"/>
      <c r="N24" s="38"/>
      <c r="O24" s="38"/>
      <c r="P24" s="38"/>
      <c r="Q24" s="38"/>
      <c r="R24" s="38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  <c r="AF24" s="38"/>
      <c r="AG24" s="38"/>
      <c r="AH24" s="38"/>
      <c r="AI24" s="38"/>
      <c r="AJ24" s="38"/>
      <c r="AK24" s="38"/>
      <c r="AL24" s="38"/>
      <c r="AM24" s="38"/>
      <c r="AN24" s="38"/>
      <c r="AO24" s="38"/>
      <c r="AP24" s="38"/>
      <c r="AQ24" s="41"/>
      <c r="BE24" s="321"/>
    </row>
    <row r="25" spans="2:71" s="1" customFormat="1">
      <c r="B25" s="37"/>
      <c r="C25" s="38"/>
      <c r="D25" s="38"/>
      <c r="E25" s="38"/>
      <c r="F25" s="38"/>
      <c r="G25" s="38"/>
      <c r="H25" s="38"/>
      <c r="I25" s="38"/>
      <c r="J25" s="38"/>
      <c r="K25" s="38"/>
      <c r="L25" s="330" t="s">
        <v>36</v>
      </c>
      <c r="M25" s="330"/>
      <c r="N25" s="330"/>
      <c r="O25" s="330"/>
      <c r="P25" s="38"/>
      <c r="Q25" s="38"/>
      <c r="R25" s="38"/>
      <c r="S25" s="38"/>
      <c r="T25" s="38"/>
      <c r="U25" s="38"/>
      <c r="V25" s="38"/>
      <c r="W25" s="330" t="s">
        <v>37</v>
      </c>
      <c r="X25" s="330"/>
      <c r="Y25" s="330"/>
      <c r="Z25" s="330"/>
      <c r="AA25" s="330"/>
      <c r="AB25" s="330"/>
      <c r="AC25" s="330"/>
      <c r="AD25" s="330"/>
      <c r="AE25" s="330"/>
      <c r="AF25" s="38"/>
      <c r="AG25" s="38"/>
      <c r="AH25" s="38"/>
      <c r="AI25" s="38"/>
      <c r="AJ25" s="38"/>
      <c r="AK25" s="330" t="s">
        <v>38</v>
      </c>
      <c r="AL25" s="330"/>
      <c r="AM25" s="330"/>
      <c r="AN25" s="330"/>
      <c r="AO25" s="330"/>
      <c r="AP25" s="38"/>
      <c r="AQ25" s="41"/>
      <c r="BE25" s="321"/>
    </row>
    <row r="26" spans="2:71" s="2" customFormat="1" ht="14.45" customHeight="1">
      <c r="B26" s="43"/>
      <c r="C26" s="44"/>
      <c r="D26" s="45" t="s">
        <v>39</v>
      </c>
      <c r="E26" s="44"/>
      <c r="F26" s="45" t="s">
        <v>40</v>
      </c>
      <c r="G26" s="44"/>
      <c r="H26" s="44"/>
      <c r="I26" s="44"/>
      <c r="J26" s="44"/>
      <c r="K26" s="44"/>
      <c r="L26" s="313">
        <v>0.21</v>
      </c>
      <c r="M26" s="314"/>
      <c r="N26" s="314"/>
      <c r="O26" s="314"/>
      <c r="P26" s="44"/>
      <c r="Q26" s="44"/>
      <c r="R26" s="44"/>
      <c r="S26" s="44"/>
      <c r="T26" s="44"/>
      <c r="U26" s="44"/>
      <c r="V26" s="44"/>
      <c r="W26" s="315">
        <f>ROUND(AZ51,2)</f>
        <v>0</v>
      </c>
      <c r="X26" s="314"/>
      <c r="Y26" s="314"/>
      <c r="Z26" s="314"/>
      <c r="AA26" s="314"/>
      <c r="AB26" s="314"/>
      <c r="AC26" s="314"/>
      <c r="AD26" s="314"/>
      <c r="AE26" s="314"/>
      <c r="AF26" s="44"/>
      <c r="AG26" s="44"/>
      <c r="AH26" s="44"/>
      <c r="AI26" s="44"/>
      <c r="AJ26" s="44"/>
      <c r="AK26" s="315">
        <f>ROUND(AV51,2)</f>
        <v>0</v>
      </c>
      <c r="AL26" s="314"/>
      <c r="AM26" s="314"/>
      <c r="AN26" s="314"/>
      <c r="AO26" s="314"/>
      <c r="AP26" s="44"/>
      <c r="AQ26" s="46"/>
      <c r="BE26" s="321"/>
    </row>
    <row r="27" spans="2:71" s="2" customFormat="1" ht="14.45" customHeight="1">
      <c r="B27" s="43"/>
      <c r="C27" s="44"/>
      <c r="D27" s="44"/>
      <c r="E27" s="44"/>
      <c r="F27" s="45" t="s">
        <v>41</v>
      </c>
      <c r="G27" s="44"/>
      <c r="H27" s="44"/>
      <c r="I27" s="44"/>
      <c r="J27" s="44"/>
      <c r="K27" s="44"/>
      <c r="L27" s="313">
        <v>0.15</v>
      </c>
      <c r="M27" s="314"/>
      <c r="N27" s="314"/>
      <c r="O27" s="314"/>
      <c r="P27" s="44"/>
      <c r="Q27" s="44"/>
      <c r="R27" s="44"/>
      <c r="S27" s="44"/>
      <c r="T27" s="44"/>
      <c r="U27" s="44"/>
      <c r="V27" s="44"/>
      <c r="W27" s="315">
        <f>ROUND(BA51,2)</f>
        <v>0</v>
      </c>
      <c r="X27" s="314"/>
      <c r="Y27" s="314"/>
      <c r="Z27" s="314"/>
      <c r="AA27" s="314"/>
      <c r="AB27" s="314"/>
      <c r="AC27" s="314"/>
      <c r="AD27" s="314"/>
      <c r="AE27" s="314"/>
      <c r="AF27" s="44"/>
      <c r="AG27" s="44"/>
      <c r="AH27" s="44"/>
      <c r="AI27" s="44"/>
      <c r="AJ27" s="44"/>
      <c r="AK27" s="315">
        <f>ROUND(AW51,2)</f>
        <v>0</v>
      </c>
      <c r="AL27" s="314"/>
      <c r="AM27" s="314"/>
      <c r="AN27" s="314"/>
      <c r="AO27" s="314"/>
      <c r="AP27" s="44"/>
      <c r="AQ27" s="46"/>
      <c r="BE27" s="321"/>
    </row>
    <row r="28" spans="2:71" s="2" customFormat="1" ht="14.45" hidden="1" customHeight="1">
      <c r="B28" s="43"/>
      <c r="C28" s="44"/>
      <c r="D28" s="44"/>
      <c r="E28" s="44"/>
      <c r="F28" s="45" t="s">
        <v>42</v>
      </c>
      <c r="G28" s="44"/>
      <c r="H28" s="44"/>
      <c r="I28" s="44"/>
      <c r="J28" s="44"/>
      <c r="K28" s="44"/>
      <c r="L28" s="313">
        <v>0.21</v>
      </c>
      <c r="M28" s="314"/>
      <c r="N28" s="314"/>
      <c r="O28" s="314"/>
      <c r="P28" s="44"/>
      <c r="Q28" s="44"/>
      <c r="R28" s="44"/>
      <c r="S28" s="44"/>
      <c r="T28" s="44"/>
      <c r="U28" s="44"/>
      <c r="V28" s="44"/>
      <c r="W28" s="315">
        <f>ROUND(BB51,2)</f>
        <v>0</v>
      </c>
      <c r="X28" s="314"/>
      <c r="Y28" s="314"/>
      <c r="Z28" s="314"/>
      <c r="AA28" s="314"/>
      <c r="AB28" s="314"/>
      <c r="AC28" s="314"/>
      <c r="AD28" s="314"/>
      <c r="AE28" s="314"/>
      <c r="AF28" s="44"/>
      <c r="AG28" s="44"/>
      <c r="AH28" s="44"/>
      <c r="AI28" s="44"/>
      <c r="AJ28" s="44"/>
      <c r="AK28" s="315">
        <v>0</v>
      </c>
      <c r="AL28" s="314"/>
      <c r="AM28" s="314"/>
      <c r="AN28" s="314"/>
      <c r="AO28" s="314"/>
      <c r="AP28" s="44"/>
      <c r="AQ28" s="46"/>
      <c r="BE28" s="321"/>
    </row>
    <row r="29" spans="2:71" s="2" customFormat="1" ht="14.45" hidden="1" customHeight="1">
      <c r="B29" s="43"/>
      <c r="C29" s="44"/>
      <c r="D29" s="44"/>
      <c r="E29" s="44"/>
      <c r="F29" s="45" t="s">
        <v>43</v>
      </c>
      <c r="G29" s="44"/>
      <c r="H29" s="44"/>
      <c r="I29" s="44"/>
      <c r="J29" s="44"/>
      <c r="K29" s="44"/>
      <c r="L29" s="313">
        <v>0.15</v>
      </c>
      <c r="M29" s="314"/>
      <c r="N29" s="314"/>
      <c r="O29" s="314"/>
      <c r="P29" s="44"/>
      <c r="Q29" s="44"/>
      <c r="R29" s="44"/>
      <c r="S29" s="44"/>
      <c r="T29" s="44"/>
      <c r="U29" s="44"/>
      <c r="V29" s="44"/>
      <c r="W29" s="315">
        <f>ROUND(BC51,2)</f>
        <v>0</v>
      </c>
      <c r="X29" s="314"/>
      <c r="Y29" s="314"/>
      <c r="Z29" s="314"/>
      <c r="AA29" s="314"/>
      <c r="AB29" s="314"/>
      <c r="AC29" s="314"/>
      <c r="AD29" s="314"/>
      <c r="AE29" s="314"/>
      <c r="AF29" s="44"/>
      <c r="AG29" s="44"/>
      <c r="AH29" s="44"/>
      <c r="AI29" s="44"/>
      <c r="AJ29" s="44"/>
      <c r="AK29" s="315">
        <v>0</v>
      </c>
      <c r="AL29" s="314"/>
      <c r="AM29" s="314"/>
      <c r="AN29" s="314"/>
      <c r="AO29" s="314"/>
      <c r="AP29" s="44"/>
      <c r="AQ29" s="46"/>
      <c r="BE29" s="321"/>
    </row>
    <row r="30" spans="2:71" s="2" customFormat="1" ht="14.45" hidden="1" customHeight="1">
      <c r="B30" s="43"/>
      <c r="C30" s="44"/>
      <c r="D30" s="44"/>
      <c r="E30" s="44"/>
      <c r="F30" s="45" t="s">
        <v>44</v>
      </c>
      <c r="G30" s="44"/>
      <c r="H30" s="44"/>
      <c r="I30" s="44"/>
      <c r="J30" s="44"/>
      <c r="K30" s="44"/>
      <c r="L30" s="313">
        <v>0</v>
      </c>
      <c r="M30" s="314"/>
      <c r="N30" s="314"/>
      <c r="O30" s="314"/>
      <c r="P30" s="44"/>
      <c r="Q30" s="44"/>
      <c r="R30" s="44"/>
      <c r="S30" s="44"/>
      <c r="T30" s="44"/>
      <c r="U30" s="44"/>
      <c r="V30" s="44"/>
      <c r="W30" s="315">
        <f>ROUND(BD51,2)</f>
        <v>0</v>
      </c>
      <c r="X30" s="314"/>
      <c r="Y30" s="314"/>
      <c r="Z30" s="314"/>
      <c r="AA30" s="314"/>
      <c r="AB30" s="314"/>
      <c r="AC30" s="314"/>
      <c r="AD30" s="314"/>
      <c r="AE30" s="314"/>
      <c r="AF30" s="44"/>
      <c r="AG30" s="44"/>
      <c r="AH30" s="44"/>
      <c r="AI30" s="44"/>
      <c r="AJ30" s="44"/>
      <c r="AK30" s="315">
        <v>0</v>
      </c>
      <c r="AL30" s="314"/>
      <c r="AM30" s="314"/>
      <c r="AN30" s="314"/>
      <c r="AO30" s="314"/>
      <c r="AP30" s="44"/>
      <c r="AQ30" s="46"/>
      <c r="BE30" s="321"/>
    </row>
    <row r="31" spans="2:71" s="1" customFormat="1" ht="6.95" customHeight="1">
      <c r="B31" s="37"/>
      <c r="C31" s="38"/>
      <c r="D31" s="38"/>
      <c r="E31" s="38"/>
      <c r="F31" s="38"/>
      <c r="G31" s="38"/>
      <c r="H31" s="38"/>
      <c r="I31" s="38"/>
      <c r="J31" s="38"/>
      <c r="K31" s="38"/>
      <c r="L31" s="38"/>
      <c r="M31" s="38"/>
      <c r="N31" s="38"/>
      <c r="O31" s="38"/>
      <c r="P31" s="38"/>
      <c r="Q31" s="38"/>
      <c r="R31" s="38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  <c r="AF31" s="38"/>
      <c r="AG31" s="38"/>
      <c r="AH31" s="38"/>
      <c r="AI31" s="38"/>
      <c r="AJ31" s="38"/>
      <c r="AK31" s="38"/>
      <c r="AL31" s="38"/>
      <c r="AM31" s="38"/>
      <c r="AN31" s="38"/>
      <c r="AO31" s="38"/>
      <c r="AP31" s="38"/>
      <c r="AQ31" s="41"/>
      <c r="BE31" s="321"/>
    </row>
    <row r="32" spans="2:71" s="1" customFormat="1" ht="25.9" customHeight="1">
      <c r="B32" s="37"/>
      <c r="C32" s="47"/>
      <c r="D32" s="48" t="s">
        <v>45</v>
      </c>
      <c r="E32" s="49"/>
      <c r="F32" s="49"/>
      <c r="G32" s="49"/>
      <c r="H32" s="49"/>
      <c r="I32" s="49"/>
      <c r="J32" s="49"/>
      <c r="K32" s="49"/>
      <c r="L32" s="49"/>
      <c r="M32" s="49"/>
      <c r="N32" s="49"/>
      <c r="O32" s="49"/>
      <c r="P32" s="49"/>
      <c r="Q32" s="49"/>
      <c r="R32" s="49"/>
      <c r="S32" s="49"/>
      <c r="T32" s="50" t="s">
        <v>46</v>
      </c>
      <c r="U32" s="49"/>
      <c r="V32" s="49"/>
      <c r="W32" s="49"/>
      <c r="X32" s="316" t="s">
        <v>47</v>
      </c>
      <c r="Y32" s="317"/>
      <c r="Z32" s="317"/>
      <c r="AA32" s="317"/>
      <c r="AB32" s="317"/>
      <c r="AC32" s="49"/>
      <c r="AD32" s="49"/>
      <c r="AE32" s="49"/>
      <c r="AF32" s="49"/>
      <c r="AG32" s="49"/>
      <c r="AH32" s="49"/>
      <c r="AI32" s="49"/>
      <c r="AJ32" s="49"/>
      <c r="AK32" s="318">
        <f>SUM(AK23:AK30)</f>
        <v>0</v>
      </c>
      <c r="AL32" s="317"/>
      <c r="AM32" s="317"/>
      <c r="AN32" s="317"/>
      <c r="AO32" s="319"/>
      <c r="AP32" s="47"/>
      <c r="AQ32" s="51"/>
      <c r="BE32" s="321"/>
    </row>
    <row r="33" spans="2:56" s="1" customFormat="1" ht="6.95" customHeight="1">
      <c r="B33" s="37"/>
      <c r="C33" s="38"/>
      <c r="D33" s="38"/>
      <c r="E33" s="38"/>
      <c r="F33" s="38"/>
      <c r="G33" s="38"/>
      <c r="H33" s="38"/>
      <c r="I33" s="38"/>
      <c r="J33" s="38"/>
      <c r="K33" s="38"/>
      <c r="L33" s="38"/>
      <c r="M33" s="38"/>
      <c r="N33" s="38"/>
      <c r="O33" s="38"/>
      <c r="P33" s="38"/>
      <c r="Q33" s="38"/>
      <c r="R33" s="38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  <c r="AF33" s="38"/>
      <c r="AG33" s="38"/>
      <c r="AH33" s="38"/>
      <c r="AI33" s="38"/>
      <c r="AJ33" s="38"/>
      <c r="AK33" s="38"/>
      <c r="AL33" s="38"/>
      <c r="AM33" s="38"/>
      <c r="AN33" s="38"/>
      <c r="AO33" s="38"/>
      <c r="AP33" s="38"/>
      <c r="AQ33" s="41"/>
    </row>
    <row r="34" spans="2:56" s="1" customFormat="1" ht="6.95" customHeight="1">
      <c r="B34" s="52"/>
      <c r="C34" s="53"/>
      <c r="D34" s="53"/>
      <c r="E34" s="53"/>
      <c r="F34" s="53"/>
      <c r="G34" s="53"/>
      <c r="H34" s="53"/>
      <c r="I34" s="53"/>
      <c r="J34" s="53"/>
      <c r="K34" s="53"/>
      <c r="L34" s="53"/>
      <c r="M34" s="53"/>
      <c r="N34" s="53"/>
      <c r="O34" s="53"/>
      <c r="P34" s="53"/>
      <c r="Q34" s="53"/>
      <c r="R34" s="53"/>
      <c r="S34" s="53"/>
      <c r="T34" s="53"/>
      <c r="U34" s="53"/>
      <c r="V34" s="53"/>
      <c r="W34" s="53"/>
      <c r="X34" s="53"/>
      <c r="Y34" s="53"/>
      <c r="Z34" s="53"/>
      <c r="AA34" s="53"/>
      <c r="AB34" s="53"/>
      <c r="AC34" s="53"/>
      <c r="AD34" s="53"/>
      <c r="AE34" s="53"/>
      <c r="AF34" s="53"/>
      <c r="AG34" s="53"/>
      <c r="AH34" s="53"/>
      <c r="AI34" s="53"/>
      <c r="AJ34" s="53"/>
      <c r="AK34" s="53"/>
      <c r="AL34" s="53"/>
      <c r="AM34" s="53"/>
      <c r="AN34" s="53"/>
      <c r="AO34" s="53"/>
      <c r="AP34" s="53"/>
      <c r="AQ34" s="54"/>
    </row>
    <row r="38" spans="2:56" s="1" customFormat="1" ht="6.95" customHeight="1">
      <c r="B38" s="55"/>
      <c r="C38" s="56"/>
      <c r="D38" s="56"/>
      <c r="E38" s="56"/>
      <c r="F38" s="56"/>
      <c r="G38" s="56"/>
      <c r="H38" s="56"/>
      <c r="I38" s="56"/>
      <c r="J38" s="56"/>
      <c r="K38" s="56"/>
      <c r="L38" s="56"/>
      <c r="M38" s="56"/>
      <c r="N38" s="56"/>
      <c r="O38" s="56"/>
      <c r="P38" s="56"/>
      <c r="Q38" s="56"/>
      <c r="R38" s="56"/>
      <c r="S38" s="56"/>
      <c r="T38" s="56"/>
      <c r="U38" s="56"/>
      <c r="V38" s="56"/>
      <c r="W38" s="56"/>
      <c r="X38" s="56"/>
      <c r="Y38" s="56"/>
      <c r="Z38" s="56"/>
      <c r="AA38" s="56"/>
      <c r="AB38" s="56"/>
      <c r="AC38" s="56"/>
      <c r="AD38" s="56"/>
      <c r="AE38" s="56"/>
      <c r="AF38" s="56"/>
      <c r="AG38" s="56"/>
      <c r="AH38" s="56"/>
      <c r="AI38" s="56"/>
      <c r="AJ38" s="56"/>
      <c r="AK38" s="56"/>
      <c r="AL38" s="56"/>
      <c r="AM38" s="56"/>
      <c r="AN38" s="56"/>
      <c r="AO38" s="56"/>
      <c r="AP38" s="56"/>
      <c r="AQ38" s="56"/>
      <c r="AR38" s="57"/>
    </row>
    <row r="39" spans="2:56" s="1" customFormat="1" ht="36.950000000000003" customHeight="1">
      <c r="B39" s="37"/>
      <c r="C39" s="58" t="s">
        <v>48</v>
      </c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  <c r="S39" s="59"/>
      <c r="T39" s="59"/>
      <c r="U39" s="59"/>
      <c r="V39" s="59"/>
      <c r="W39" s="59"/>
      <c r="X39" s="59"/>
      <c r="Y39" s="59"/>
      <c r="Z39" s="59"/>
      <c r="AA39" s="59"/>
      <c r="AB39" s="59"/>
      <c r="AC39" s="59"/>
      <c r="AD39" s="59"/>
      <c r="AE39" s="59"/>
      <c r="AF39" s="59"/>
      <c r="AG39" s="59"/>
      <c r="AH39" s="59"/>
      <c r="AI39" s="59"/>
      <c r="AJ39" s="59"/>
      <c r="AK39" s="59"/>
      <c r="AL39" s="59"/>
      <c r="AM39" s="59"/>
      <c r="AN39" s="59"/>
      <c r="AO39" s="59"/>
      <c r="AP39" s="59"/>
      <c r="AQ39" s="59"/>
      <c r="AR39" s="57"/>
    </row>
    <row r="40" spans="2:56" s="1" customFormat="1" ht="6.95" customHeight="1">
      <c r="B40" s="37"/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  <c r="S40" s="59"/>
      <c r="T40" s="59"/>
      <c r="U40" s="59"/>
      <c r="V40" s="59"/>
      <c r="W40" s="59"/>
      <c r="X40" s="59"/>
      <c r="Y40" s="59"/>
      <c r="Z40" s="59"/>
      <c r="AA40" s="59"/>
      <c r="AB40" s="59"/>
      <c r="AC40" s="59"/>
      <c r="AD40" s="59"/>
      <c r="AE40" s="59"/>
      <c r="AF40" s="59"/>
      <c r="AG40" s="59"/>
      <c r="AH40" s="59"/>
      <c r="AI40" s="59"/>
      <c r="AJ40" s="59"/>
      <c r="AK40" s="59"/>
      <c r="AL40" s="59"/>
      <c r="AM40" s="59"/>
      <c r="AN40" s="59"/>
      <c r="AO40" s="59"/>
      <c r="AP40" s="59"/>
      <c r="AQ40" s="59"/>
      <c r="AR40" s="57"/>
    </row>
    <row r="41" spans="2:56" s="3" customFormat="1" ht="14.45" customHeight="1">
      <c r="B41" s="60"/>
      <c r="C41" s="61" t="s">
        <v>15</v>
      </c>
      <c r="D41" s="62"/>
      <c r="E41" s="62"/>
      <c r="F41" s="62"/>
      <c r="G41" s="62"/>
      <c r="H41" s="62"/>
      <c r="I41" s="62"/>
      <c r="J41" s="62"/>
      <c r="K41" s="62"/>
      <c r="L41" s="62" t="str">
        <f>K5</f>
        <v>05</v>
      </c>
      <c r="M41" s="62"/>
      <c r="N41" s="62"/>
      <c r="O41" s="62"/>
      <c r="P41" s="62"/>
      <c r="Q41" s="62"/>
      <c r="R41" s="62"/>
      <c r="S41" s="62"/>
      <c r="T41" s="62"/>
      <c r="U41" s="62"/>
      <c r="V41" s="62"/>
      <c r="W41" s="62"/>
      <c r="X41" s="62"/>
      <c r="Y41" s="62"/>
      <c r="Z41" s="62"/>
      <c r="AA41" s="62"/>
      <c r="AB41" s="62"/>
      <c r="AC41" s="62"/>
      <c r="AD41" s="62"/>
      <c r="AE41" s="62"/>
      <c r="AF41" s="62"/>
      <c r="AG41" s="62"/>
      <c r="AH41" s="62"/>
      <c r="AI41" s="62"/>
      <c r="AJ41" s="62"/>
      <c r="AK41" s="62"/>
      <c r="AL41" s="62"/>
      <c r="AM41" s="62"/>
      <c r="AN41" s="62"/>
      <c r="AO41" s="62"/>
      <c r="AP41" s="62"/>
      <c r="AQ41" s="62"/>
      <c r="AR41" s="63"/>
    </row>
    <row r="42" spans="2:56" s="4" customFormat="1" ht="36.950000000000003" customHeight="1">
      <c r="B42" s="64"/>
      <c r="C42" s="65" t="s">
        <v>18</v>
      </c>
      <c r="D42" s="66"/>
      <c r="E42" s="66"/>
      <c r="F42" s="66"/>
      <c r="G42" s="66"/>
      <c r="H42" s="66"/>
      <c r="I42" s="66"/>
      <c r="J42" s="66"/>
      <c r="K42" s="66"/>
      <c r="L42" s="299" t="str">
        <f>K6</f>
        <v>Vyhlídka na sochu sněhulky</v>
      </c>
      <c r="M42" s="300"/>
      <c r="N42" s="300"/>
      <c r="O42" s="300"/>
      <c r="P42" s="300"/>
      <c r="Q42" s="300"/>
      <c r="R42" s="300"/>
      <c r="S42" s="300"/>
      <c r="T42" s="300"/>
      <c r="U42" s="300"/>
      <c r="V42" s="300"/>
      <c r="W42" s="300"/>
      <c r="X42" s="300"/>
      <c r="Y42" s="300"/>
      <c r="Z42" s="300"/>
      <c r="AA42" s="300"/>
      <c r="AB42" s="300"/>
      <c r="AC42" s="300"/>
      <c r="AD42" s="300"/>
      <c r="AE42" s="300"/>
      <c r="AF42" s="300"/>
      <c r="AG42" s="300"/>
      <c r="AH42" s="300"/>
      <c r="AI42" s="300"/>
      <c r="AJ42" s="300"/>
      <c r="AK42" s="300"/>
      <c r="AL42" s="300"/>
      <c r="AM42" s="300"/>
      <c r="AN42" s="300"/>
      <c r="AO42" s="300"/>
      <c r="AP42" s="66"/>
      <c r="AQ42" s="66"/>
      <c r="AR42" s="67"/>
    </row>
    <row r="43" spans="2:56" s="1" customFormat="1" ht="6.95" customHeight="1">
      <c r="B43" s="37"/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  <c r="S43" s="59"/>
      <c r="T43" s="59"/>
      <c r="U43" s="59"/>
      <c r="V43" s="59"/>
      <c r="W43" s="59"/>
      <c r="X43" s="59"/>
      <c r="Y43" s="59"/>
      <c r="Z43" s="59"/>
      <c r="AA43" s="59"/>
      <c r="AB43" s="59"/>
      <c r="AC43" s="59"/>
      <c r="AD43" s="59"/>
      <c r="AE43" s="59"/>
      <c r="AF43" s="59"/>
      <c r="AG43" s="59"/>
      <c r="AH43" s="59"/>
      <c r="AI43" s="59"/>
      <c r="AJ43" s="59"/>
      <c r="AK43" s="59"/>
      <c r="AL43" s="59"/>
      <c r="AM43" s="59"/>
      <c r="AN43" s="59"/>
      <c r="AO43" s="59"/>
      <c r="AP43" s="59"/>
      <c r="AQ43" s="59"/>
      <c r="AR43" s="57"/>
    </row>
    <row r="44" spans="2:56" s="1" customFormat="1" ht="15">
      <c r="B44" s="37"/>
      <c r="C44" s="61" t="s">
        <v>23</v>
      </c>
      <c r="D44" s="59"/>
      <c r="E44" s="59"/>
      <c r="F44" s="59"/>
      <c r="G44" s="59"/>
      <c r="H44" s="59"/>
      <c r="I44" s="59"/>
      <c r="J44" s="59"/>
      <c r="K44" s="59"/>
      <c r="L44" s="68" t="str">
        <f>IF(K8="","",K8)</f>
        <v xml:space="preserve"> </v>
      </c>
      <c r="M44" s="59"/>
      <c r="N44" s="59"/>
      <c r="O44" s="59"/>
      <c r="P44" s="59"/>
      <c r="Q44" s="59"/>
      <c r="R44" s="59"/>
      <c r="S44" s="59"/>
      <c r="T44" s="59"/>
      <c r="U44" s="59"/>
      <c r="V44" s="59"/>
      <c r="W44" s="59"/>
      <c r="X44" s="59"/>
      <c r="Y44" s="59"/>
      <c r="Z44" s="59"/>
      <c r="AA44" s="59"/>
      <c r="AB44" s="59"/>
      <c r="AC44" s="59"/>
      <c r="AD44" s="59"/>
      <c r="AE44" s="59"/>
      <c r="AF44" s="59"/>
      <c r="AG44" s="59"/>
      <c r="AH44" s="59"/>
      <c r="AI44" s="61" t="s">
        <v>25</v>
      </c>
      <c r="AJ44" s="59"/>
      <c r="AK44" s="59"/>
      <c r="AL44" s="59"/>
      <c r="AM44" s="301" t="str">
        <f>IF(AN8= "","",AN8)</f>
        <v>05.04.2018</v>
      </c>
      <c r="AN44" s="301"/>
      <c r="AO44" s="59"/>
      <c r="AP44" s="59"/>
      <c r="AQ44" s="59"/>
      <c r="AR44" s="57"/>
    </row>
    <row r="45" spans="2:56" s="1" customFormat="1" ht="6.95" customHeight="1">
      <c r="B45" s="37"/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  <c r="S45" s="59"/>
      <c r="T45" s="59"/>
      <c r="U45" s="59"/>
      <c r="V45" s="59"/>
      <c r="W45" s="59"/>
      <c r="X45" s="59"/>
      <c r="Y45" s="59"/>
      <c r="Z45" s="59"/>
      <c r="AA45" s="59"/>
      <c r="AB45" s="59"/>
      <c r="AC45" s="59"/>
      <c r="AD45" s="59"/>
      <c r="AE45" s="59"/>
      <c r="AF45" s="59"/>
      <c r="AG45" s="59"/>
      <c r="AH45" s="59"/>
      <c r="AI45" s="59"/>
      <c r="AJ45" s="59"/>
      <c r="AK45" s="59"/>
      <c r="AL45" s="59"/>
      <c r="AM45" s="59"/>
      <c r="AN45" s="59"/>
      <c r="AO45" s="59"/>
      <c r="AP45" s="59"/>
      <c r="AQ45" s="59"/>
      <c r="AR45" s="57"/>
    </row>
    <row r="46" spans="2:56" s="1" customFormat="1" ht="15">
      <c r="B46" s="37"/>
      <c r="C46" s="61" t="s">
        <v>27</v>
      </c>
      <c r="D46" s="59"/>
      <c r="E46" s="59"/>
      <c r="F46" s="59"/>
      <c r="G46" s="59"/>
      <c r="H46" s="59"/>
      <c r="I46" s="59"/>
      <c r="J46" s="59"/>
      <c r="K46" s="59"/>
      <c r="L46" s="62" t="str">
        <f>IF(E11= "","",E11)</f>
        <v xml:space="preserve"> </v>
      </c>
      <c r="M46" s="59"/>
      <c r="N46" s="59"/>
      <c r="O46" s="59"/>
      <c r="P46" s="59"/>
      <c r="Q46" s="59"/>
      <c r="R46" s="59"/>
      <c r="S46" s="59"/>
      <c r="T46" s="59"/>
      <c r="U46" s="59"/>
      <c r="V46" s="59"/>
      <c r="W46" s="59"/>
      <c r="X46" s="59"/>
      <c r="Y46" s="59"/>
      <c r="Z46" s="59"/>
      <c r="AA46" s="59"/>
      <c r="AB46" s="59"/>
      <c r="AC46" s="59"/>
      <c r="AD46" s="59"/>
      <c r="AE46" s="59"/>
      <c r="AF46" s="59"/>
      <c r="AG46" s="59"/>
      <c r="AH46" s="59"/>
      <c r="AI46" s="61" t="s">
        <v>32</v>
      </c>
      <c r="AJ46" s="59"/>
      <c r="AK46" s="59"/>
      <c r="AL46" s="59"/>
      <c r="AM46" s="302" t="str">
        <f>IF(E17="","",E17)</f>
        <v xml:space="preserve"> </v>
      </c>
      <c r="AN46" s="302"/>
      <c r="AO46" s="302"/>
      <c r="AP46" s="302"/>
      <c r="AQ46" s="59"/>
      <c r="AR46" s="57"/>
      <c r="AS46" s="303" t="s">
        <v>49</v>
      </c>
      <c r="AT46" s="304"/>
      <c r="AU46" s="70"/>
      <c r="AV46" s="70"/>
      <c r="AW46" s="70"/>
      <c r="AX46" s="70"/>
      <c r="AY46" s="70"/>
      <c r="AZ46" s="70"/>
      <c r="BA46" s="70"/>
      <c r="BB46" s="70"/>
      <c r="BC46" s="70"/>
      <c r="BD46" s="71"/>
    </row>
    <row r="47" spans="2:56" s="1" customFormat="1" ht="15">
      <c r="B47" s="37"/>
      <c r="C47" s="61" t="s">
        <v>30</v>
      </c>
      <c r="D47" s="59"/>
      <c r="E47" s="59"/>
      <c r="F47" s="59"/>
      <c r="G47" s="59"/>
      <c r="H47" s="59"/>
      <c r="I47" s="59"/>
      <c r="J47" s="59"/>
      <c r="K47" s="59"/>
      <c r="L47" s="62" t="str">
        <f>IF(E14= "Vyplň údaj","",E14)</f>
        <v/>
      </c>
      <c r="M47" s="59"/>
      <c r="N47" s="59"/>
      <c r="O47" s="59"/>
      <c r="P47" s="59"/>
      <c r="Q47" s="59"/>
      <c r="R47" s="59"/>
      <c r="S47" s="59"/>
      <c r="T47" s="59"/>
      <c r="U47" s="59"/>
      <c r="V47" s="59"/>
      <c r="W47" s="59"/>
      <c r="X47" s="59"/>
      <c r="Y47" s="59"/>
      <c r="Z47" s="59"/>
      <c r="AA47" s="59"/>
      <c r="AB47" s="59"/>
      <c r="AC47" s="59"/>
      <c r="AD47" s="59"/>
      <c r="AE47" s="59"/>
      <c r="AF47" s="59"/>
      <c r="AG47" s="59"/>
      <c r="AH47" s="59"/>
      <c r="AI47" s="59"/>
      <c r="AJ47" s="59"/>
      <c r="AK47" s="59"/>
      <c r="AL47" s="59"/>
      <c r="AM47" s="59"/>
      <c r="AN47" s="59"/>
      <c r="AO47" s="59"/>
      <c r="AP47" s="59"/>
      <c r="AQ47" s="59"/>
      <c r="AR47" s="57"/>
      <c r="AS47" s="305"/>
      <c r="AT47" s="306"/>
      <c r="AU47" s="72"/>
      <c r="AV47" s="72"/>
      <c r="AW47" s="72"/>
      <c r="AX47" s="72"/>
      <c r="AY47" s="72"/>
      <c r="AZ47" s="72"/>
      <c r="BA47" s="72"/>
      <c r="BB47" s="72"/>
      <c r="BC47" s="72"/>
      <c r="BD47" s="73"/>
    </row>
    <row r="48" spans="2:56" s="1" customFormat="1" ht="10.9" customHeight="1">
      <c r="B48" s="37"/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  <c r="S48" s="59"/>
      <c r="T48" s="59"/>
      <c r="U48" s="59"/>
      <c r="V48" s="59"/>
      <c r="W48" s="59"/>
      <c r="X48" s="59"/>
      <c r="Y48" s="59"/>
      <c r="Z48" s="59"/>
      <c r="AA48" s="59"/>
      <c r="AB48" s="59"/>
      <c r="AC48" s="59"/>
      <c r="AD48" s="59"/>
      <c r="AE48" s="59"/>
      <c r="AF48" s="59"/>
      <c r="AG48" s="59"/>
      <c r="AH48" s="59"/>
      <c r="AI48" s="59"/>
      <c r="AJ48" s="59"/>
      <c r="AK48" s="59"/>
      <c r="AL48" s="59"/>
      <c r="AM48" s="59"/>
      <c r="AN48" s="59"/>
      <c r="AO48" s="59"/>
      <c r="AP48" s="59"/>
      <c r="AQ48" s="59"/>
      <c r="AR48" s="57"/>
      <c r="AS48" s="307"/>
      <c r="AT48" s="308"/>
      <c r="AU48" s="38"/>
      <c r="AV48" s="38"/>
      <c r="AW48" s="38"/>
      <c r="AX48" s="38"/>
      <c r="AY48" s="38"/>
      <c r="AZ48" s="38"/>
      <c r="BA48" s="38"/>
      <c r="BB48" s="38"/>
      <c r="BC48" s="38"/>
      <c r="BD48" s="74"/>
    </row>
    <row r="49" spans="1:90" s="1" customFormat="1" ht="29.25" customHeight="1">
      <c r="B49" s="37"/>
      <c r="C49" s="309" t="s">
        <v>50</v>
      </c>
      <c r="D49" s="310"/>
      <c r="E49" s="310"/>
      <c r="F49" s="310"/>
      <c r="G49" s="310"/>
      <c r="H49" s="75"/>
      <c r="I49" s="311" t="s">
        <v>51</v>
      </c>
      <c r="J49" s="310"/>
      <c r="K49" s="310"/>
      <c r="L49" s="310"/>
      <c r="M49" s="310"/>
      <c r="N49" s="310"/>
      <c r="O49" s="310"/>
      <c r="P49" s="310"/>
      <c r="Q49" s="310"/>
      <c r="R49" s="310"/>
      <c r="S49" s="310"/>
      <c r="T49" s="310"/>
      <c r="U49" s="310"/>
      <c r="V49" s="310"/>
      <c r="W49" s="310"/>
      <c r="X49" s="310"/>
      <c r="Y49" s="310"/>
      <c r="Z49" s="310"/>
      <c r="AA49" s="310"/>
      <c r="AB49" s="310"/>
      <c r="AC49" s="310"/>
      <c r="AD49" s="310"/>
      <c r="AE49" s="310"/>
      <c r="AF49" s="310"/>
      <c r="AG49" s="312" t="s">
        <v>52</v>
      </c>
      <c r="AH49" s="310"/>
      <c r="AI49" s="310"/>
      <c r="AJ49" s="310"/>
      <c r="AK49" s="310"/>
      <c r="AL49" s="310"/>
      <c r="AM49" s="310"/>
      <c r="AN49" s="311" t="s">
        <v>53</v>
      </c>
      <c r="AO49" s="310"/>
      <c r="AP49" s="310"/>
      <c r="AQ49" s="76" t="s">
        <v>54</v>
      </c>
      <c r="AR49" s="57"/>
      <c r="AS49" s="77" t="s">
        <v>55</v>
      </c>
      <c r="AT49" s="78" t="s">
        <v>56</v>
      </c>
      <c r="AU49" s="78" t="s">
        <v>57</v>
      </c>
      <c r="AV49" s="78" t="s">
        <v>58</v>
      </c>
      <c r="AW49" s="78" t="s">
        <v>59</v>
      </c>
      <c r="AX49" s="78" t="s">
        <v>60</v>
      </c>
      <c r="AY49" s="78" t="s">
        <v>61</v>
      </c>
      <c r="AZ49" s="78" t="s">
        <v>62</v>
      </c>
      <c r="BA49" s="78" t="s">
        <v>63</v>
      </c>
      <c r="BB49" s="78" t="s">
        <v>64</v>
      </c>
      <c r="BC49" s="78" t="s">
        <v>65</v>
      </c>
      <c r="BD49" s="79" t="s">
        <v>66</v>
      </c>
    </row>
    <row r="50" spans="1:90" s="1" customFormat="1" ht="10.9" customHeight="1">
      <c r="B50" s="37"/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  <c r="S50" s="59"/>
      <c r="T50" s="59"/>
      <c r="U50" s="59"/>
      <c r="V50" s="59"/>
      <c r="W50" s="59"/>
      <c r="X50" s="59"/>
      <c r="Y50" s="59"/>
      <c r="Z50" s="59"/>
      <c r="AA50" s="59"/>
      <c r="AB50" s="59"/>
      <c r="AC50" s="59"/>
      <c r="AD50" s="59"/>
      <c r="AE50" s="59"/>
      <c r="AF50" s="59"/>
      <c r="AG50" s="59"/>
      <c r="AH50" s="59"/>
      <c r="AI50" s="59"/>
      <c r="AJ50" s="59"/>
      <c r="AK50" s="59"/>
      <c r="AL50" s="59"/>
      <c r="AM50" s="59"/>
      <c r="AN50" s="59"/>
      <c r="AO50" s="59"/>
      <c r="AP50" s="59"/>
      <c r="AQ50" s="59"/>
      <c r="AR50" s="57"/>
      <c r="AS50" s="80"/>
      <c r="AT50" s="81"/>
      <c r="AU50" s="81"/>
      <c r="AV50" s="81"/>
      <c r="AW50" s="81"/>
      <c r="AX50" s="81"/>
      <c r="AY50" s="81"/>
      <c r="AZ50" s="81"/>
      <c r="BA50" s="81"/>
      <c r="BB50" s="81"/>
      <c r="BC50" s="81"/>
      <c r="BD50" s="82"/>
    </row>
    <row r="51" spans="1:90" s="4" customFormat="1" ht="32.450000000000003" customHeight="1">
      <c r="B51" s="64"/>
      <c r="C51" s="83" t="s">
        <v>67</v>
      </c>
      <c r="D51" s="84"/>
      <c r="E51" s="84"/>
      <c r="F51" s="84"/>
      <c r="G51" s="84"/>
      <c r="H51" s="84"/>
      <c r="I51" s="84"/>
      <c r="J51" s="84"/>
      <c r="K51" s="84"/>
      <c r="L51" s="84"/>
      <c r="M51" s="84"/>
      <c r="N51" s="84"/>
      <c r="O51" s="84"/>
      <c r="P51" s="84"/>
      <c r="Q51" s="84"/>
      <c r="R51" s="84"/>
      <c r="S51" s="84"/>
      <c r="T51" s="84"/>
      <c r="U51" s="84"/>
      <c r="V51" s="84"/>
      <c r="W51" s="84"/>
      <c r="X51" s="84"/>
      <c r="Y51" s="84"/>
      <c r="Z51" s="84"/>
      <c r="AA51" s="84"/>
      <c r="AB51" s="84"/>
      <c r="AC51" s="84"/>
      <c r="AD51" s="84"/>
      <c r="AE51" s="84"/>
      <c r="AF51" s="84"/>
      <c r="AG51" s="297">
        <f>ROUND(AG52,2)</f>
        <v>0</v>
      </c>
      <c r="AH51" s="297"/>
      <c r="AI51" s="297"/>
      <c r="AJ51" s="297"/>
      <c r="AK51" s="297"/>
      <c r="AL51" s="297"/>
      <c r="AM51" s="297"/>
      <c r="AN51" s="298">
        <f>SUM(AG51,AT51)</f>
        <v>0</v>
      </c>
      <c r="AO51" s="298"/>
      <c r="AP51" s="298"/>
      <c r="AQ51" s="85" t="s">
        <v>21</v>
      </c>
      <c r="AR51" s="67"/>
      <c r="AS51" s="86">
        <f>ROUND(AS52,2)</f>
        <v>0</v>
      </c>
      <c r="AT51" s="87">
        <f>ROUND(SUM(AV51:AW51),2)</f>
        <v>0</v>
      </c>
      <c r="AU51" s="88">
        <f>ROUND(AU52,5)</f>
        <v>0</v>
      </c>
      <c r="AV51" s="87">
        <f>ROUND(AZ51*L26,2)</f>
        <v>0</v>
      </c>
      <c r="AW51" s="87">
        <f>ROUND(BA51*L27,2)</f>
        <v>0</v>
      </c>
      <c r="AX51" s="87">
        <f>ROUND(BB51*L26,2)</f>
        <v>0</v>
      </c>
      <c r="AY51" s="87">
        <f>ROUND(BC51*L27,2)</f>
        <v>0</v>
      </c>
      <c r="AZ51" s="87">
        <f>ROUND(AZ52,2)</f>
        <v>0</v>
      </c>
      <c r="BA51" s="87">
        <f>ROUND(BA52,2)</f>
        <v>0</v>
      </c>
      <c r="BB51" s="87">
        <f>ROUND(BB52,2)</f>
        <v>0</v>
      </c>
      <c r="BC51" s="87">
        <f>ROUND(BC52,2)</f>
        <v>0</v>
      </c>
      <c r="BD51" s="89">
        <f>ROUND(BD52,2)</f>
        <v>0</v>
      </c>
      <c r="BS51" s="90" t="s">
        <v>68</v>
      </c>
      <c r="BT51" s="90" t="s">
        <v>69</v>
      </c>
      <c r="BV51" s="90" t="s">
        <v>70</v>
      </c>
      <c r="BW51" s="90" t="s">
        <v>7</v>
      </c>
      <c r="BX51" s="90" t="s">
        <v>71</v>
      </c>
      <c r="CL51" s="90" t="s">
        <v>21</v>
      </c>
    </row>
    <row r="52" spans="1:90" s="5" customFormat="1" ht="16.5" customHeight="1">
      <c r="A52" s="91" t="s">
        <v>72</v>
      </c>
      <c r="B52" s="92"/>
      <c r="C52" s="93"/>
      <c r="D52" s="296" t="s">
        <v>16</v>
      </c>
      <c r="E52" s="296"/>
      <c r="F52" s="296"/>
      <c r="G52" s="296"/>
      <c r="H52" s="296"/>
      <c r="I52" s="94"/>
      <c r="J52" s="296" t="s">
        <v>19</v>
      </c>
      <c r="K52" s="296"/>
      <c r="L52" s="296"/>
      <c r="M52" s="296"/>
      <c r="N52" s="296"/>
      <c r="O52" s="296"/>
      <c r="P52" s="296"/>
      <c r="Q52" s="296"/>
      <c r="R52" s="296"/>
      <c r="S52" s="296"/>
      <c r="T52" s="296"/>
      <c r="U52" s="296"/>
      <c r="V52" s="296"/>
      <c r="W52" s="296"/>
      <c r="X52" s="296"/>
      <c r="Y52" s="296"/>
      <c r="Z52" s="296"/>
      <c r="AA52" s="296"/>
      <c r="AB52" s="296"/>
      <c r="AC52" s="296"/>
      <c r="AD52" s="296"/>
      <c r="AE52" s="296"/>
      <c r="AF52" s="296"/>
      <c r="AG52" s="294">
        <f>'05 - Vyhlídka na sochu sn...'!J25</f>
        <v>0</v>
      </c>
      <c r="AH52" s="295"/>
      <c r="AI52" s="295"/>
      <c r="AJ52" s="295"/>
      <c r="AK52" s="295"/>
      <c r="AL52" s="295"/>
      <c r="AM52" s="295"/>
      <c r="AN52" s="294">
        <f>SUM(AG52,AT52)</f>
        <v>0</v>
      </c>
      <c r="AO52" s="295"/>
      <c r="AP52" s="295"/>
      <c r="AQ52" s="95" t="s">
        <v>73</v>
      </c>
      <c r="AR52" s="96"/>
      <c r="AS52" s="97">
        <v>0</v>
      </c>
      <c r="AT52" s="98">
        <f>ROUND(SUM(AV52:AW52),2)</f>
        <v>0</v>
      </c>
      <c r="AU52" s="99">
        <f>'05 - Vyhlídka na sochu sn...'!P83</f>
        <v>0</v>
      </c>
      <c r="AV52" s="98">
        <f>'05 - Vyhlídka na sochu sn...'!J28</f>
        <v>0</v>
      </c>
      <c r="AW52" s="98">
        <f>'05 - Vyhlídka na sochu sn...'!J29</f>
        <v>0</v>
      </c>
      <c r="AX52" s="98">
        <f>'05 - Vyhlídka na sochu sn...'!J30</f>
        <v>0</v>
      </c>
      <c r="AY52" s="98">
        <f>'05 - Vyhlídka na sochu sn...'!J31</f>
        <v>0</v>
      </c>
      <c r="AZ52" s="98">
        <f>'05 - Vyhlídka na sochu sn...'!F28</f>
        <v>0</v>
      </c>
      <c r="BA52" s="98">
        <f>'05 - Vyhlídka na sochu sn...'!F29</f>
        <v>0</v>
      </c>
      <c r="BB52" s="98">
        <f>'05 - Vyhlídka na sochu sn...'!F30</f>
        <v>0</v>
      </c>
      <c r="BC52" s="98">
        <f>'05 - Vyhlídka na sochu sn...'!F31</f>
        <v>0</v>
      </c>
      <c r="BD52" s="100">
        <f>'05 - Vyhlídka na sochu sn...'!F32</f>
        <v>0</v>
      </c>
      <c r="BT52" s="101" t="s">
        <v>74</v>
      </c>
      <c r="BU52" s="101" t="s">
        <v>75</v>
      </c>
      <c r="BV52" s="101" t="s">
        <v>70</v>
      </c>
      <c r="BW52" s="101" t="s">
        <v>7</v>
      </c>
      <c r="BX52" s="101" t="s">
        <v>71</v>
      </c>
      <c r="CL52" s="101" t="s">
        <v>21</v>
      </c>
    </row>
    <row r="53" spans="1:90" s="1" customFormat="1" ht="30" customHeight="1">
      <c r="B53" s="37"/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  <c r="S53" s="59"/>
      <c r="T53" s="59"/>
      <c r="U53" s="59"/>
      <c r="V53" s="59"/>
      <c r="W53" s="59"/>
      <c r="X53" s="59"/>
      <c r="Y53" s="59"/>
      <c r="Z53" s="59"/>
      <c r="AA53" s="59"/>
      <c r="AB53" s="59"/>
      <c r="AC53" s="59"/>
      <c r="AD53" s="59"/>
      <c r="AE53" s="59"/>
      <c r="AF53" s="59"/>
      <c r="AG53" s="59"/>
      <c r="AH53" s="59"/>
      <c r="AI53" s="59"/>
      <c r="AJ53" s="59"/>
      <c r="AK53" s="59"/>
      <c r="AL53" s="59"/>
      <c r="AM53" s="59"/>
      <c r="AN53" s="59"/>
      <c r="AO53" s="59"/>
      <c r="AP53" s="59"/>
      <c r="AQ53" s="59"/>
      <c r="AR53" s="57"/>
    </row>
    <row r="54" spans="1:90" s="1" customFormat="1" ht="6.95" customHeight="1">
      <c r="B54" s="52"/>
      <c r="C54" s="53"/>
      <c r="D54" s="53"/>
      <c r="E54" s="53"/>
      <c r="F54" s="53"/>
      <c r="G54" s="53"/>
      <c r="H54" s="53"/>
      <c r="I54" s="53"/>
      <c r="J54" s="53"/>
      <c r="K54" s="53"/>
      <c r="L54" s="53"/>
      <c r="M54" s="53"/>
      <c r="N54" s="53"/>
      <c r="O54" s="53"/>
      <c r="P54" s="53"/>
      <c r="Q54" s="53"/>
      <c r="R54" s="53"/>
      <c r="S54" s="53"/>
      <c r="T54" s="53"/>
      <c r="U54" s="53"/>
      <c r="V54" s="53"/>
      <c r="W54" s="53"/>
      <c r="X54" s="53"/>
      <c r="Y54" s="53"/>
      <c r="Z54" s="53"/>
      <c r="AA54" s="53"/>
      <c r="AB54" s="53"/>
      <c r="AC54" s="53"/>
      <c r="AD54" s="53"/>
      <c r="AE54" s="53"/>
      <c r="AF54" s="53"/>
      <c r="AG54" s="53"/>
      <c r="AH54" s="53"/>
      <c r="AI54" s="53"/>
      <c r="AJ54" s="53"/>
      <c r="AK54" s="53"/>
      <c r="AL54" s="53"/>
      <c r="AM54" s="53"/>
      <c r="AN54" s="53"/>
      <c r="AO54" s="53"/>
      <c r="AP54" s="53"/>
      <c r="AQ54" s="53"/>
      <c r="AR54" s="57"/>
    </row>
  </sheetData>
  <sheetProtection algorithmName="SHA-512" hashValue="tc55JtPXYcAXGg8ARQcY2I3k7qW2njv5HBKtJwtEznK30+k2lz0ILgrRjxFB+c9Nx+WEy+7MOEZebyZKKa0mFg==" saltValue="gBfjtxCvaErQfj7t9RH+uQ==" spinCount="100000" sheet="1" objects="1" scenarios="1" formatCells="0" formatColumns="0" formatRows="0" sort="0" autoFilter="0"/>
  <mergeCells count="41">
    <mergeCell ref="W27:AE27"/>
    <mergeCell ref="AK27:AO27"/>
    <mergeCell ref="L28:O28"/>
    <mergeCell ref="L29:O29"/>
    <mergeCell ref="W29:AE29"/>
    <mergeCell ref="AK29:AO29"/>
    <mergeCell ref="BE5:BE32"/>
    <mergeCell ref="K5:AO5"/>
    <mergeCell ref="K6:AO6"/>
    <mergeCell ref="E14:AJ14"/>
    <mergeCell ref="E20:AN20"/>
    <mergeCell ref="AK23:AO23"/>
    <mergeCell ref="L25:O25"/>
    <mergeCell ref="W25:AE25"/>
    <mergeCell ref="AK25:AO25"/>
    <mergeCell ref="L26:O26"/>
    <mergeCell ref="W26:AE26"/>
    <mergeCell ref="AK26:AO26"/>
    <mergeCell ref="L27:O27"/>
    <mergeCell ref="W30:AE30"/>
    <mergeCell ref="AK30:AO30"/>
    <mergeCell ref="X32:AB32"/>
    <mergeCell ref="AK32:AO32"/>
    <mergeCell ref="W28:AE28"/>
    <mergeCell ref="AK28:AO28"/>
    <mergeCell ref="AR2:BE2"/>
    <mergeCell ref="AN52:AP52"/>
    <mergeCell ref="AG52:AM52"/>
    <mergeCell ref="D52:H52"/>
    <mergeCell ref="J52:AF52"/>
    <mergeCell ref="AG51:AM51"/>
    <mergeCell ref="AN51:AP51"/>
    <mergeCell ref="L42:AO42"/>
    <mergeCell ref="AM44:AN44"/>
    <mergeCell ref="AM46:AP46"/>
    <mergeCell ref="AS46:AT48"/>
    <mergeCell ref="C49:G49"/>
    <mergeCell ref="I49:AF49"/>
    <mergeCell ref="AG49:AM49"/>
    <mergeCell ref="AN49:AP49"/>
    <mergeCell ref="L30:O30"/>
  </mergeCells>
  <hyperlinks>
    <hyperlink ref="K1:S1" location="C2" display="1) Rekapitulace stavby"/>
    <hyperlink ref="W1:AI1" location="C51" display="2) Rekapitulace objektů stavby a soupisů prací"/>
    <hyperlink ref="A52" location="'05 - Vyhlídka na sochu sn...'!C2" display="/"/>
  </hyperlinks>
  <pageMargins left="0.58333330000000005" right="0.58333330000000005" top="0.58333330000000005" bottom="0.58333330000000005" header="0" footer="0"/>
  <pageSetup paperSize="9" fitToHeight="100" orientation="landscape" blackAndWhite="1" r:id="rId1"/>
  <headerFooter>
    <oddFooter>&amp;CStrana &amp;P z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R130"/>
  <sheetViews>
    <sheetView showGridLines="0" tabSelected="1" workbookViewId="0">
      <pane ySplit="1" topLeftCell="A69" activePane="bottomLeft" state="frozen"/>
      <selection pane="bottomLeft" activeCell="I113" sqref="I113"/>
    </sheetView>
  </sheetViews>
  <sheetFormatPr defaultRowHeight="13.5"/>
  <cols>
    <col min="1" max="1" width="8.33203125" customWidth="1"/>
    <col min="2" max="2" width="1.6640625" customWidth="1"/>
    <col min="3" max="3" width="4.1640625" customWidth="1"/>
    <col min="4" max="4" width="4.33203125" customWidth="1"/>
    <col min="5" max="5" width="17.1640625" customWidth="1"/>
    <col min="6" max="6" width="75" customWidth="1"/>
    <col min="7" max="7" width="8.6640625" customWidth="1"/>
    <col min="8" max="8" width="11.1640625" customWidth="1"/>
    <col min="9" max="9" width="12.6640625" style="102" customWidth="1"/>
    <col min="10" max="10" width="23.5" customWidth="1"/>
    <col min="11" max="11" width="15.5" customWidth="1"/>
    <col min="13" max="18" width="9.33203125" hidden="1"/>
    <col min="19" max="19" width="8.1640625" hidden="1" customWidth="1"/>
    <col min="20" max="20" width="29.6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1" spans="1:70" ht="21.75" customHeight="1">
      <c r="A1" s="17"/>
      <c r="B1" s="103"/>
      <c r="C1" s="103"/>
      <c r="D1" s="104" t="s">
        <v>1</v>
      </c>
      <c r="E1" s="103"/>
      <c r="F1" s="105" t="s">
        <v>76</v>
      </c>
      <c r="G1" s="331" t="s">
        <v>77</v>
      </c>
      <c r="H1" s="331"/>
      <c r="I1" s="106"/>
      <c r="J1" s="105" t="s">
        <v>78</v>
      </c>
      <c r="K1" s="104" t="s">
        <v>79</v>
      </c>
      <c r="L1" s="105" t="s">
        <v>80</v>
      </c>
      <c r="M1" s="105"/>
      <c r="N1" s="105"/>
      <c r="O1" s="105"/>
      <c r="P1" s="105"/>
      <c r="Q1" s="105"/>
      <c r="R1" s="105"/>
      <c r="S1" s="105"/>
      <c r="T1" s="105"/>
      <c r="U1" s="16"/>
      <c r="V1" s="16"/>
      <c r="W1" s="17"/>
      <c r="X1" s="17"/>
      <c r="Y1" s="17"/>
      <c r="Z1" s="17"/>
      <c r="AA1" s="17"/>
      <c r="AB1" s="17"/>
      <c r="AC1" s="17"/>
      <c r="AD1" s="17"/>
      <c r="AE1" s="17"/>
      <c r="AF1" s="17"/>
      <c r="AG1" s="17"/>
      <c r="AH1" s="17"/>
      <c r="AI1" s="17"/>
      <c r="AJ1" s="17"/>
      <c r="AK1" s="17"/>
      <c r="AL1" s="17"/>
      <c r="AM1" s="17"/>
      <c r="AN1" s="17"/>
      <c r="AO1" s="17"/>
      <c r="AP1" s="17"/>
      <c r="AQ1" s="17"/>
      <c r="AR1" s="17"/>
      <c r="AS1" s="17"/>
      <c r="AT1" s="17"/>
      <c r="AU1" s="17"/>
      <c r="AV1" s="17"/>
      <c r="AW1" s="17"/>
      <c r="AX1" s="17"/>
      <c r="AY1" s="17"/>
      <c r="AZ1" s="17"/>
      <c r="BA1" s="17"/>
      <c r="BB1" s="17"/>
      <c r="BC1" s="17"/>
      <c r="BD1" s="17"/>
      <c r="BE1" s="17"/>
      <c r="BF1" s="17"/>
      <c r="BG1" s="17"/>
      <c r="BH1" s="17"/>
      <c r="BI1" s="17"/>
      <c r="BJ1" s="17"/>
      <c r="BK1" s="17"/>
      <c r="BL1" s="17"/>
      <c r="BM1" s="17"/>
      <c r="BN1" s="17"/>
      <c r="BO1" s="17"/>
      <c r="BP1" s="17"/>
      <c r="BQ1" s="17"/>
      <c r="BR1" s="17"/>
    </row>
    <row r="2" spans="1:70" ht="36.950000000000003" customHeight="1">
      <c r="L2" s="293"/>
      <c r="M2" s="293"/>
      <c r="N2" s="293"/>
      <c r="O2" s="293"/>
      <c r="P2" s="293"/>
      <c r="Q2" s="293"/>
      <c r="R2" s="293"/>
      <c r="S2" s="293"/>
      <c r="T2" s="293"/>
      <c r="U2" s="293"/>
      <c r="V2" s="293"/>
      <c r="AT2" s="20" t="s">
        <v>7</v>
      </c>
    </row>
    <row r="3" spans="1:70" ht="6.95" customHeight="1">
      <c r="B3" s="21"/>
      <c r="C3" s="22"/>
      <c r="D3" s="22"/>
      <c r="E3" s="22"/>
      <c r="F3" s="22"/>
      <c r="G3" s="22"/>
      <c r="H3" s="22"/>
      <c r="I3" s="107"/>
      <c r="J3" s="22"/>
      <c r="K3" s="23"/>
      <c r="AT3" s="20" t="s">
        <v>81</v>
      </c>
    </row>
    <row r="4" spans="1:70" ht="36.950000000000003" customHeight="1">
      <c r="B4" s="24"/>
      <c r="C4" s="25"/>
      <c r="D4" s="26" t="s">
        <v>82</v>
      </c>
      <c r="E4" s="25"/>
      <c r="F4" s="25"/>
      <c r="G4" s="25"/>
      <c r="H4" s="25"/>
      <c r="I4" s="108"/>
      <c r="J4" s="25"/>
      <c r="K4" s="27"/>
      <c r="M4" s="28" t="s">
        <v>12</v>
      </c>
      <c r="AT4" s="20" t="s">
        <v>6</v>
      </c>
    </row>
    <row r="5" spans="1:70" ht="6.95" customHeight="1">
      <c r="B5" s="24"/>
      <c r="C5" s="25"/>
      <c r="D5" s="25"/>
      <c r="E5" s="25"/>
      <c r="F5" s="25"/>
      <c r="G5" s="25"/>
      <c r="H5" s="25"/>
      <c r="I5" s="108"/>
      <c r="J5" s="25"/>
      <c r="K5" s="27"/>
    </row>
    <row r="6" spans="1:70" s="1" customFormat="1" ht="15">
      <c r="B6" s="37"/>
      <c r="C6" s="38"/>
      <c r="D6" s="33" t="s">
        <v>18</v>
      </c>
      <c r="E6" s="38"/>
      <c r="F6" s="38"/>
      <c r="G6" s="38"/>
      <c r="H6" s="38"/>
      <c r="I6" s="109"/>
      <c r="J6" s="38"/>
      <c r="K6" s="41"/>
    </row>
    <row r="7" spans="1:70" s="1" customFormat="1" ht="36.950000000000003" customHeight="1">
      <c r="B7" s="37"/>
      <c r="C7" s="38"/>
      <c r="D7" s="38"/>
      <c r="E7" s="332" t="s">
        <v>19</v>
      </c>
      <c r="F7" s="333"/>
      <c r="G7" s="333"/>
      <c r="H7" s="333"/>
      <c r="I7" s="109"/>
      <c r="J7" s="38"/>
      <c r="K7" s="41"/>
    </row>
    <row r="8" spans="1:70" s="1" customFormat="1">
      <c r="B8" s="37"/>
      <c r="C8" s="38"/>
      <c r="D8" s="38"/>
      <c r="E8" s="38"/>
      <c r="F8" s="38"/>
      <c r="G8" s="38"/>
      <c r="H8" s="38"/>
      <c r="I8" s="109"/>
      <c r="J8" s="38"/>
      <c r="K8" s="41"/>
    </row>
    <row r="9" spans="1:70" s="1" customFormat="1" ht="14.45" customHeight="1">
      <c r="B9" s="37"/>
      <c r="C9" s="38"/>
      <c r="D9" s="33" t="s">
        <v>20</v>
      </c>
      <c r="E9" s="38"/>
      <c r="F9" s="31" t="s">
        <v>21</v>
      </c>
      <c r="G9" s="38"/>
      <c r="H9" s="38"/>
      <c r="I9" s="110" t="s">
        <v>22</v>
      </c>
      <c r="J9" s="31" t="s">
        <v>21</v>
      </c>
      <c r="K9" s="41"/>
    </row>
    <row r="10" spans="1:70" s="1" customFormat="1" ht="14.45" customHeight="1">
      <c r="B10" s="37"/>
      <c r="C10" s="38"/>
      <c r="D10" s="33" t="s">
        <v>23</v>
      </c>
      <c r="E10" s="38"/>
      <c r="F10" s="31" t="s">
        <v>24</v>
      </c>
      <c r="G10" s="38"/>
      <c r="H10" s="38"/>
      <c r="I10" s="110" t="s">
        <v>25</v>
      </c>
      <c r="J10" s="111" t="str">
        <f>'Rekapitulace stavby'!AN8</f>
        <v>05.04.2018</v>
      </c>
      <c r="K10" s="41"/>
    </row>
    <row r="11" spans="1:70" s="1" customFormat="1" ht="10.9" customHeight="1">
      <c r="B11" s="37"/>
      <c r="C11" s="38"/>
      <c r="D11" s="38"/>
      <c r="E11" s="38"/>
      <c r="F11" s="38"/>
      <c r="G11" s="38"/>
      <c r="H11" s="38"/>
      <c r="I11" s="109"/>
      <c r="J11" s="38"/>
      <c r="K11" s="41"/>
    </row>
    <row r="12" spans="1:70" s="1" customFormat="1" ht="14.45" customHeight="1">
      <c r="B12" s="37"/>
      <c r="C12" s="38"/>
      <c r="D12" s="33" t="s">
        <v>27</v>
      </c>
      <c r="E12" s="38"/>
      <c r="F12" s="38"/>
      <c r="G12" s="38"/>
      <c r="H12" s="38"/>
      <c r="I12" s="110" t="s">
        <v>28</v>
      </c>
      <c r="J12" s="31" t="str">
        <f>IF('Rekapitulace stavby'!AN10="","",'Rekapitulace stavby'!AN10)</f>
        <v/>
      </c>
      <c r="K12" s="41"/>
    </row>
    <row r="13" spans="1:70" s="1" customFormat="1" ht="18" customHeight="1">
      <c r="B13" s="37"/>
      <c r="C13" s="38"/>
      <c r="D13" s="38"/>
      <c r="E13" s="31" t="str">
        <f>IF('Rekapitulace stavby'!E11="","",'Rekapitulace stavby'!E11)</f>
        <v xml:space="preserve"> </v>
      </c>
      <c r="F13" s="38"/>
      <c r="G13" s="38"/>
      <c r="H13" s="38"/>
      <c r="I13" s="110" t="s">
        <v>29</v>
      </c>
      <c r="J13" s="31" t="str">
        <f>IF('Rekapitulace stavby'!AN11="","",'Rekapitulace stavby'!AN11)</f>
        <v/>
      </c>
      <c r="K13" s="41"/>
    </row>
    <row r="14" spans="1:70" s="1" customFormat="1" ht="6.95" customHeight="1">
      <c r="B14" s="37"/>
      <c r="C14" s="38"/>
      <c r="D14" s="38"/>
      <c r="E14" s="38"/>
      <c r="F14" s="38"/>
      <c r="G14" s="38"/>
      <c r="H14" s="38"/>
      <c r="I14" s="109"/>
      <c r="J14" s="38"/>
      <c r="K14" s="41"/>
    </row>
    <row r="15" spans="1:70" s="1" customFormat="1" ht="14.45" customHeight="1">
      <c r="B15" s="37"/>
      <c r="C15" s="38"/>
      <c r="D15" s="33" t="s">
        <v>30</v>
      </c>
      <c r="E15" s="38"/>
      <c r="F15" s="38"/>
      <c r="G15" s="38"/>
      <c r="H15" s="38"/>
      <c r="I15" s="110" t="s">
        <v>28</v>
      </c>
      <c r="J15" s="31" t="str">
        <f>IF('Rekapitulace stavby'!AN13="Vyplň údaj","",IF('Rekapitulace stavby'!AN13="","",'Rekapitulace stavby'!AN13))</f>
        <v/>
      </c>
      <c r="K15" s="41"/>
    </row>
    <row r="16" spans="1:70" s="1" customFormat="1" ht="18" customHeight="1">
      <c r="B16" s="37"/>
      <c r="C16" s="38"/>
      <c r="D16" s="38"/>
      <c r="E16" s="31" t="str">
        <f>IF('Rekapitulace stavby'!E14="Vyplň údaj","",IF('Rekapitulace stavby'!E14="","",'Rekapitulace stavby'!E14))</f>
        <v/>
      </c>
      <c r="F16" s="38"/>
      <c r="G16" s="38"/>
      <c r="H16" s="38"/>
      <c r="I16" s="110" t="s">
        <v>29</v>
      </c>
      <c r="J16" s="31" t="str">
        <f>IF('Rekapitulace stavby'!AN14="Vyplň údaj","",IF('Rekapitulace stavby'!AN14="","",'Rekapitulace stavby'!AN14))</f>
        <v/>
      </c>
      <c r="K16" s="41"/>
    </row>
    <row r="17" spans="2:11" s="1" customFormat="1" ht="6.95" customHeight="1">
      <c r="B17" s="37"/>
      <c r="C17" s="38"/>
      <c r="D17" s="38"/>
      <c r="E17" s="38"/>
      <c r="F17" s="38"/>
      <c r="G17" s="38"/>
      <c r="H17" s="38"/>
      <c r="I17" s="109"/>
      <c r="J17" s="38"/>
      <c r="K17" s="41"/>
    </row>
    <row r="18" spans="2:11" s="1" customFormat="1" ht="14.45" customHeight="1">
      <c r="B18" s="37"/>
      <c r="C18" s="38"/>
      <c r="D18" s="33" t="s">
        <v>32</v>
      </c>
      <c r="E18" s="38"/>
      <c r="F18" s="38"/>
      <c r="G18" s="38"/>
      <c r="H18" s="38"/>
      <c r="I18" s="110" t="s">
        <v>28</v>
      </c>
      <c r="J18" s="31" t="str">
        <f>IF('Rekapitulace stavby'!AN16="","",'Rekapitulace stavby'!AN16)</f>
        <v/>
      </c>
      <c r="K18" s="41"/>
    </row>
    <row r="19" spans="2:11" s="1" customFormat="1" ht="18" customHeight="1">
      <c r="B19" s="37"/>
      <c r="C19" s="38"/>
      <c r="D19" s="38"/>
      <c r="E19" s="31" t="str">
        <f>IF('Rekapitulace stavby'!E17="","",'Rekapitulace stavby'!E17)</f>
        <v xml:space="preserve"> </v>
      </c>
      <c r="F19" s="38"/>
      <c r="G19" s="38"/>
      <c r="H19" s="38"/>
      <c r="I19" s="110" t="s">
        <v>29</v>
      </c>
      <c r="J19" s="31" t="str">
        <f>IF('Rekapitulace stavby'!AN17="","",'Rekapitulace stavby'!AN17)</f>
        <v/>
      </c>
      <c r="K19" s="41"/>
    </row>
    <row r="20" spans="2:11" s="1" customFormat="1" ht="6.95" customHeight="1">
      <c r="B20" s="37"/>
      <c r="C20" s="38"/>
      <c r="D20" s="38"/>
      <c r="E20" s="38"/>
      <c r="F20" s="38"/>
      <c r="G20" s="38"/>
      <c r="H20" s="38"/>
      <c r="I20" s="109"/>
      <c r="J20" s="38"/>
      <c r="K20" s="41"/>
    </row>
    <row r="21" spans="2:11" s="1" customFormat="1" ht="14.45" customHeight="1">
      <c r="B21" s="37"/>
      <c r="C21" s="38"/>
      <c r="D21" s="33" t="s">
        <v>34</v>
      </c>
      <c r="E21" s="38"/>
      <c r="F21" s="38"/>
      <c r="G21" s="38"/>
      <c r="H21" s="38"/>
      <c r="I21" s="109"/>
      <c r="J21" s="38"/>
      <c r="K21" s="41"/>
    </row>
    <row r="22" spans="2:11" s="6" customFormat="1" ht="16.5" customHeight="1">
      <c r="B22" s="112"/>
      <c r="C22" s="113"/>
      <c r="D22" s="113"/>
      <c r="E22" s="327" t="s">
        <v>21</v>
      </c>
      <c r="F22" s="327"/>
      <c r="G22" s="327"/>
      <c r="H22" s="327"/>
      <c r="I22" s="114"/>
      <c r="J22" s="113"/>
      <c r="K22" s="115"/>
    </row>
    <row r="23" spans="2:11" s="1" customFormat="1" ht="6.95" customHeight="1">
      <c r="B23" s="37"/>
      <c r="C23" s="38"/>
      <c r="D23" s="38"/>
      <c r="E23" s="38"/>
      <c r="F23" s="38"/>
      <c r="G23" s="38"/>
      <c r="H23" s="38"/>
      <c r="I23" s="109"/>
      <c r="J23" s="38"/>
      <c r="K23" s="41"/>
    </row>
    <row r="24" spans="2:11" s="1" customFormat="1" ht="6.95" customHeight="1">
      <c r="B24" s="37"/>
      <c r="C24" s="38"/>
      <c r="D24" s="81"/>
      <c r="E24" s="81"/>
      <c r="F24" s="81"/>
      <c r="G24" s="81"/>
      <c r="H24" s="81"/>
      <c r="I24" s="116"/>
      <c r="J24" s="81"/>
      <c r="K24" s="117"/>
    </row>
    <row r="25" spans="2:11" s="1" customFormat="1" ht="25.35" customHeight="1">
      <c r="B25" s="37"/>
      <c r="C25" s="38"/>
      <c r="D25" s="118" t="s">
        <v>35</v>
      </c>
      <c r="E25" s="38"/>
      <c r="F25" s="38"/>
      <c r="G25" s="38"/>
      <c r="H25" s="38"/>
      <c r="I25" s="109"/>
      <c r="J25" s="119">
        <f>ROUND(J83,2)</f>
        <v>0</v>
      </c>
      <c r="K25" s="41"/>
    </row>
    <row r="26" spans="2:11" s="1" customFormat="1" ht="6.95" customHeight="1">
      <c r="B26" s="37"/>
      <c r="C26" s="38"/>
      <c r="D26" s="81"/>
      <c r="E26" s="81"/>
      <c r="F26" s="81"/>
      <c r="G26" s="81"/>
      <c r="H26" s="81"/>
      <c r="I26" s="116"/>
      <c r="J26" s="81"/>
      <c r="K26" s="117"/>
    </row>
    <row r="27" spans="2:11" s="1" customFormat="1" ht="14.45" customHeight="1">
      <c r="B27" s="37"/>
      <c r="C27" s="38"/>
      <c r="D27" s="38"/>
      <c r="E27" s="38"/>
      <c r="F27" s="42" t="s">
        <v>37</v>
      </c>
      <c r="G27" s="38"/>
      <c r="H27" s="38"/>
      <c r="I27" s="120" t="s">
        <v>36</v>
      </c>
      <c r="J27" s="42" t="s">
        <v>38</v>
      </c>
      <c r="K27" s="41"/>
    </row>
    <row r="28" spans="2:11" s="1" customFormat="1" ht="14.45" customHeight="1">
      <c r="B28" s="37"/>
      <c r="C28" s="38"/>
      <c r="D28" s="45" t="s">
        <v>39</v>
      </c>
      <c r="E28" s="45" t="s">
        <v>40</v>
      </c>
      <c r="F28" s="121">
        <f>ROUND(SUM(BE83:BE129), 2)</f>
        <v>0</v>
      </c>
      <c r="G28" s="38"/>
      <c r="H28" s="38"/>
      <c r="I28" s="122">
        <v>0.21</v>
      </c>
      <c r="J28" s="121">
        <f>ROUND(ROUND((SUM(BE83:BE129)), 2)*I28, 2)</f>
        <v>0</v>
      </c>
      <c r="K28" s="41"/>
    </row>
    <row r="29" spans="2:11" s="1" customFormat="1" ht="14.45" customHeight="1">
      <c r="B29" s="37"/>
      <c r="C29" s="38"/>
      <c r="D29" s="38"/>
      <c r="E29" s="45" t="s">
        <v>41</v>
      </c>
      <c r="F29" s="121">
        <f>ROUND(SUM(BF83:BF129), 2)</f>
        <v>0</v>
      </c>
      <c r="G29" s="38"/>
      <c r="H29" s="38"/>
      <c r="I29" s="122">
        <v>0.15</v>
      </c>
      <c r="J29" s="121">
        <f>ROUND(ROUND((SUM(BF83:BF129)), 2)*I29, 2)</f>
        <v>0</v>
      </c>
      <c r="K29" s="41"/>
    </row>
    <row r="30" spans="2:11" s="1" customFormat="1" ht="14.45" hidden="1" customHeight="1">
      <c r="B30" s="37"/>
      <c r="C30" s="38"/>
      <c r="D30" s="38"/>
      <c r="E30" s="45" t="s">
        <v>42</v>
      </c>
      <c r="F30" s="121">
        <f>ROUND(SUM(BG83:BG129), 2)</f>
        <v>0</v>
      </c>
      <c r="G30" s="38"/>
      <c r="H30" s="38"/>
      <c r="I30" s="122">
        <v>0.21</v>
      </c>
      <c r="J30" s="121">
        <v>0</v>
      </c>
      <c r="K30" s="41"/>
    </row>
    <row r="31" spans="2:11" s="1" customFormat="1" ht="14.45" hidden="1" customHeight="1">
      <c r="B31" s="37"/>
      <c r="C31" s="38"/>
      <c r="D31" s="38"/>
      <c r="E31" s="45" t="s">
        <v>43</v>
      </c>
      <c r="F31" s="121">
        <f>ROUND(SUM(BH83:BH129), 2)</f>
        <v>0</v>
      </c>
      <c r="G31" s="38"/>
      <c r="H31" s="38"/>
      <c r="I31" s="122">
        <v>0.15</v>
      </c>
      <c r="J31" s="121">
        <v>0</v>
      </c>
      <c r="K31" s="41"/>
    </row>
    <row r="32" spans="2:11" s="1" customFormat="1" ht="14.45" hidden="1" customHeight="1">
      <c r="B32" s="37"/>
      <c r="C32" s="38"/>
      <c r="D32" s="38"/>
      <c r="E32" s="45" t="s">
        <v>44</v>
      </c>
      <c r="F32" s="121">
        <f>ROUND(SUM(BI83:BI129), 2)</f>
        <v>0</v>
      </c>
      <c r="G32" s="38"/>
      <c r="H32" s="38"/>
      <c r="I32" s="122">
        <v>0</v>
      </c>
      <c r="J32" s="121">
        <v>0</v>
      </c>
      <c r="K32" s="41"/>
    </row>
    <row r="33" spans="2:11" s="1" customFormat="1" ht="6.95" customHeight="1">
      <c r="B33" s="37"/>
      <c r="C33" s="38"/>
      <c r="D33" s="38"/>
      <c r="E33" s="38"/>
      <c r="F33" s="38"/>
      <c r="G33" s="38"/>
      <c r="H33" s="38"/>
      <c r="I33" s="109"/>
      <c r="J33" s="38"/>
      <c r="K33" s="41"/>
    </row>
    <row r="34" spans="2:11" s="1" customFormat="1" ht="25.35" customHeight="1">
      <c r="B34" s="37"/>
      <c r="C34" s="123"/>
      <c r="D34" s="124" t="s">
        <v>45</v>
      </c>
      <c r="E34" s="75"/>
      <c r="F34" s="75"/>
      <c r="G34" s="125" t="s">
        <v>46</v>
      </c>
      <c r="H34" s="126" t="s">
        <v>47</v>
      </c>
      <c r="I34" s="127"/>
      <c r="J34" s="128">
        <f>SUM(J25:J32)</f>
        <v>0</v>
      </c>
      <c r="K34" s="129"/>
    </row>
    <row r="35" spans="2:11" s="1" customFormat="1" ht="14.45" customHeight="1">
      <c r="B35" s="52"/>
      <c r="C35" s="53"/>
      <c r="D35" s="53"/>
      <c r="E35" s="53"/>
      <c r="F35" s="53"/>
      <c r="G35" s="53"/>
      <c r="H35" s="53"/>
      <c r="I35" s="130"/>
      <c r="J35" s="53"/>
      <c r="K35" s="54"/>
    </row>
    <row r="39" spans="2:11" s="1" customFormat="1" ht="6.95" customHeight="1">
      <c r="B39" s="131"/>
      <c r="C39" s="132"/>
      <c r="D39" s="132"/>
      <c r="E39" s="132"/>
      <c r="F39" s="132"/>
      <c r="G39" s="132"/>
      <c r="H39" s="132"/>
      <c r="I39" s="133"/>
      <c r="J39" s="132"/>
      <c r="K39" s="134"/>
    </row>
    <row r="40" spans="2:11" s="1" customFormat="1" ht="36.950000000000003" customHeight="1">
      <c r="B40" s="37"/>
      <c r="C40" s="26" t="s">
        <v>83</v>
      </c>
      <c r="D40" s="38"/>
      <c r="E40" s="38"/>
      <c r="F40" s="38"/>
      <c r="G40" s="38"/>
      <c r="H40" s="38"/>
      <c r="I40" s="109"/>
      <c r="J40" s="38"/>
      <c r="K40" s="41"/>
    </row>
    <row r="41" spans="2:11" s="1" customFormat="1" ht="6.95" customHeight="1">
      <c r="B41" s="37"/>
      <c r="C41" s="38"/>
      <c r="D41" s="38"/>
      <c r="E41" s="38"/>
      <c r="F41" s="38"/>
      <c r="G41" s="38"/>
      <c r="H41" s="38"/>
      <c r="I41" s="109"/>
      <c r="J41" s="38"/>
      <c r="K41" s="41"/>
    </row>
    <row r="42" spans="2:11" s="1" customFormat="1" ht="14.45" customHeight="1">
      <c r="B42" s="37"/>
      <c r="C42" s="33" t="s">
        <v>18</v>
      </c>
      <c r="D42" s="38"/>
      <c r="E42" s="38"/>
      <c r="F42" s="38"/>
      <c r="G42" s="38"/>
      <c r="H42" s="38"/>
      <c r="I42" s="109"/>
      <c r="J42" s="38"/>
      <c r="K42" s="41"/>
    </row>
    <row r="43" spans="2:11" s="1" customFormat="1" ht="17.25" customHeight="1">
      <c r="B43" s="37"/>
      <c r="C43" s="38"/>
      <c r="D43" s="38"/>
      <c r="E43" s="332" t="str">
        <f>E7</f>
        <v>Vyhlídka na sochu sněhulky</v>
      </c>
      <c r="F43" s="333"/>
      <c r="G43" s="333"/>
      <c r="H43" s="333"/>
      <c r="I43" s="109"/>
      <c r="J43" s="38"/>
      <c r="K43" s="41"/>
    </row>
    <row r="44" spans="2:11" s="1" customFormat="1" ht="6.95" customHeight="1">
      <c r="B44" s="37"/>
      <c r="C44" s="38"/>
      <c r="D44" s="38"/>
      <c r="E44" s="38"/>
      <c r="F44" s="38"/>
      <c r="G44" s="38"/>
      <c r="H44" s="38"/>
      <c r="I44" s="109"/>
      <c r="J44" s="38"/>
      <c r="K44" s="41"/>
    </row>
    <row r="45" spans="2:11" s="1" customFormat="1" ht="18" customHeight="1">
      <c r="B45" s="37"/>
      <c r="C45" s="33" t="s">
        <v>23</v>
      </c>
      <c r="D45" s="38"/>
      <c r="E45" s="38"/>
      <c r="F45" s="31" t="str">
        <f>F10</f>
        <v xml:space="preserve"> </v>
      </c>
      <c r="G45" s="38"/>
      <c r="H45" s="38"/>
      <c r="I45" s="110" t="s">
        <v>25</v>
      </c>
      <c r="J45" s="111" t="str">
        <f>IF(J10="","",J10)</f>
        <v>05.04.2018</v>
      </c>
      <c r="K45" s="41"/>
    </row>
    <row r="46" spans="2:11" s="1" customFormat="1" ht="6.95" customHeight="1">
      <c r="B46" s="37"/>
      <c r="C46" s="38"/>
      <c r="D46" s="38"/>
      <c r="E46" s="38"/>
      <c r="F46" s="38"/>
      <c r="G46" s="38"/>
      <c r="H46" s="38"/>
      <c r="I46" s="109"/>
      <c r="J46" s="38"/>
      <c r="K46" s="41"/>
    </row>
    <row r="47" spans="2:11" s="1" customFormat="1" ht="15">
      <c r="B47" s="37"/>
      <c r="C47" s="33" t="s">
        <v>27</v>
      </c>
      <c r="D47" s="38"/>
      <c r="E47" s="38"/>
      <c r="F47" s="31" t="str">
        <f>E13</f>
        <v xml:space="preserve"> </v>
      </c>
      <c r="G47" s="38"/>
      <c r="H47" s="38"/>
      <c r="I47" s="110" t="s">
        <v>32</v>
      </c>
      <c r="J47" s="327" t="str">
        <f>E19</f>
        <v xml:space="preserve"> </v>
      </c>
      <c r="K47" s="41"/>
    </row>
    <row r="48" spans="2:11" s="1" customFormat="1" ht="14.45" customHeight="1">
      <c r="B48" s="37"/>
      <c r="C48" s="33" t="s">
        <v>30</v>
      </c>
      <c r="D48" s="38"/>
      <c r="E48" s="38"/>
      <c r="F48" s="31" t="str">
        <f>IF(E16="","",E16)</f>
        <v/>
      </c>
      <c r="G48" s="38"/>
      <c r="H48" s="38"/>
      <c r="I48" s="109"/>
      <c r="J48" s="334"/>
      <c r="K48" s="41"/>
    </row>
    <row r="49" spans="2:47" s="1" customFormat="1" ht="10.35" customHeight="1">
      <c r="B49" s="37"/>
      <c r="C49" s="38"/>
      <c r="D49" s="38"/>
      <c r="E49" s="38"/>
      <c r="F49" s="38"/>
      <c r="G49" s="38"/>
      <c r="H49" s="38"/>
      <c r="I49" s="109"/>
      <c r="J49" s="38"/>
      <c r="K49" s="41"/>
    </row>
    <row r="50" spans="2:47" s="1" customFormat="1" ht="29.25" customHeight="1">
      <c r="B50" s="37"/>
      <c r="C50" s="135" t="s">
        <v>84</v>
      </c>
      <c r="D50" s="123"/>
      <c r="E50" s="123"/>
      <c r="F50" s="123"/>
      <c r="G50" s="123"/>
      <c r="H50" s="123"/>
      <c r="I50" s="136"/>
      <c r="J50" s="137" t="s">
        <v>85</v>
      </c>
      <c r="K50" s="138"/>
    </row>
    <row r="51" spans="2:47" s="1" customFormat="1" ht="10.35" customHeight="1">
      <c r="B51" s="37"/>
      <c r="C51" s="38"/>
      <c r="D51" s="38"/>
      <c r="E51" s="38"/>
      <c r="F51" s="38"/>
      <c r="G51" s="38"/>
      <c r="H51" s="38"/>
      <c r="I51" s="109"/>
      <c r="J51" s="38"/>
      <c r="K51" s="41"/>
    </row>
    <row r="52" spans="2:47" s="1" customFormat="1" ht="29.25" customHeight="1">
      <c r="B52" s="37"/>
      <c r="C52" s="139" t="s">
        <v>86</v>
      </c>
      <c r="D52" s="38"/>
      <c r="E52" s="38"/>
      <c r="F52" s="38"/>
      <c r="G52" s="38"/>
      <c r="H52" s="38"/>
      <c r="I52" s="109"/>
      <c r="J52" s="119">
        <f>J83</f>
        <v>0</v>
      </c>
      <c r="K52" s="41"/>
      <c r="AU52" s="20" t="s">
        <v>87</v>
      </c>
    </row>
    <row r="53" spans="2:47" s="7" customFormat="1" ht="24.95" customHeight="1">
      <c r="B53" s="140"/>
      <c r="C53" s="141"/>
      <c r="D53" s="142" t="s">
        <v>88</v>
      </c>
      <c r="E53" s="143"/>
      <c r="F53" s="143"/>
      <c r="G53" s="143"/>
      <c r="H53" s="143"/>
      <c r="I53" s="144"/>
      <c r="J53" s="145">
        <f>J84</f>
        <v>0</v>
      </c>
      <c r="K53" s="146"/>
    </row>
    <row r="54" spans="2:47" s="8" customFormat="1" ht="19.899999999999999" customHeight="1">
      <c r="B54" s="147"/>
      <c r="C54" s="148"/>
      <c r="D54" s="149" t="s">
        <v>89</v>
      </c>
      <c r="E54" s="150"/>
      <c r="F54" s="150"/>
      <c r="G54" s="150"/>
      <c r="H54" s="150"/>
      <c r="I54" s="151"/>
      <c r="J54" s="152">
        <f>J85</f>
        <v>0</v>
      </c>
      <c r="K54" s="153"/>
    </row>
    <row r="55" spans="2:47" s="8" customFormat="1" ht="19.899999999999999" customHeight="1">
      <c r="B55" s="147"/>
      <c r="C55" s="148"/>
      <c r="D55" s="149" t="s">
        <v>90</v>
      </c>
      <c r="E55" s="150"/>
      <c r="F55" s="150"/>
      <c r="G55" s="150"/>
      <c r="H55" s="150"/>
      <c r="I55" s="151"/>
      <c r="J55" s="152">
        <f>J94</f>
        <v>0</v>
      </c>
      <c r="K55" s="153"/>
    </row>
    <row r="56" spans="2:47" s="8" customFormat="1" ht="19.899999999999999" customHeight="1">
      <c r="B56" s="147"/>
      <c r="C56" s="148"/>
      <c r="D56" s="149" t="s">
        <v>91</v>
      </c>
      <c r="E56" s="150"/>
      <c r="F56" s="150"/>
      <c r="G56" s="150"/>
      <c r="H56" s="150"/>
      <c r="I56" s="151"/>
      <c r="J56" s="152">
        <f>J99</f>
        <v>0</v>
      </c>
      <c r="K56" s="153"/>
    </row>
    <row r="57" spans="2:47" s="8" customFormat="1" ht="19.899999999999999" customHeight="1">
      <c r="B57" s="147"/>
      <c r="C57" s="148"/>
      <c r="D57" s="149" t="s">
        <v>92</v>
      </c>
      <c r="E57" s="150"/>
      <c r="F57" s="150"/>
      <c r="G57" s="150"/>
      <c r="H57" s="150"/>
      <c r="I57" s="151"/>
      <c r="J57" s="152">
        <f>J101</f>
        <v>0</v>
      </c>
      <c r="K57" s="153"/>
    </row>
    <row r="58" spans="2:47" s="8" customFormat="1" ht="19.899999999999999" customHeight="1">
      <c r="B58" s="147"/>
      <c r="C58" s="148"/>
      <c r="D58" s="149" t="s">
        <v>93</v>
      </c>
      <c r="E58" s="150"/>
      <c r="F58" s="150"/>
      <c r="G58" s="150"/>
      <c r="H58" s="150"/>
      <c r="I58" s="151"/>
      <c r="J58" s="152">
        <f>J106</f>
        <v>0</v>
      </c>
      <c r="K58" s="153"/>
    </row>
    <row r="59" spans="2:47" s="8" customFormat="1" ht="19.899999999999999" customHeight="1">
      <c r="B59" s="147"/>
      <c r="C59" s="148"/>
      <c r="D59" s="149" t="s">
        <v>94</v>
      </c>
      <c r="E59" s="150"/>
      <c r="F59" s="150"/>
      <c r="G59" s="150"/>
      <c r="H59" s="150"/>
      <c r="I59" s="151"/>
      <c r="J59" s="152">
        <f>J111</f>
        <v>0</v>
      </c>
      <c r="K59" s="153"/>
    </row>
    <row r="60" spans="2:47" s="7" customFormat="1" ht="24.95" customHeight="1">
      <c r="B60" s="140"/>
      <c r="C60" s="141"/>
      <c r="D60" s="142" t="s">
        <v>95</v>
      </c>
      <c r="E60" s="143"/>
      <c r="F60" s="143"/>
      <c r="G60" s="143"/>
      <c r="H60" s="143"/>
      <c r="I60" s="144"/>
      <c r="J60" s="145">
        <f>J113</f>
        <v>0</v>
      </c>
      <c r="K60" s="146"/>
    </row>
    <row r="61" spans="2:47" s="8" customFormat="1" ht="19.899999999999999" customHeight="1">
      <c r="B61" s="147"/>
      <c r="C61" s="148"/>
      <c r="D61" s="149" t="s">
        <v>96</v>
      </c>
      <c r="E61" s="150"/>
      <c r="F61" s="150"/>
      <c r="G61" s="150"/>
      <c r="H61" s="150"/>
      <c r="I61" s="151"/>
      <c r="J61" s="152">
        <f>J114</f>
        <v>0</v>
      </c>
      <c r="K61" s="153"/>
    </row>
    <row r="62" spans="2:47" s="8" customFormat="1" ht="19.899999999999999" customHeight="1">
      <c r="B62" s="147"/>
      <c r="C62" s="148"/>
      <c r="D62" s="149" t="s">
        <v>97</v>
      </c>
      <c r="E62" s="150"/>
      <c r="F62" s="150"/>
      <c r="G62" s="150"/>
      <c r="H62" s="150"/>
      <c r="I62" s="151"/>
      <c r="J62" s="152">
        <f>J121</f>
        <v>0</v>
      </c>
      <c r="K62" s="153"/>
    </row>
    <row r="63" spans="2:47" s="7" customFormat="1" ht="24.95" customHeight="1">
      <c r="B63" s="140"/>
      <c r="C63" s="141"/>
      <c r="D63" s="142" t="s">
        <v>98</v>
      </c>
      <c r="E63" s="143"/>
      <c r="F63" s="143"/>
      <c r="G63" s="143"/>
      <c r="H63" s="143"/>
      <c r="I63" s="144"/>
      <c r="J63" s="145">
        <f>J125</f>
        <v>0</v>
      </c>
      <c r="K63" s="146"/>
    </row>
    <row r="64" spans="2:47" s="8" customFormat="1" ht="19.899999999999999" customHeight="1">
      <c r="B64" s="147"/>
      <c r="C64" s="148"/>
      <c r="D64" s="149" t="s">
        <v>99</v>
      </c>
      <c r="E64" s="150"/>
      <c r="F64" s="150"/>
      <c r="G64" s="150"/>
      <c r="H64" s="150"/>
      <c r="I64" s="151"/>
      <c r="J64" s="152">
        <f>J126</f>
        <v>0</v>
      </c>
      <c r="K64" s="153"/>
    </row>
    <row r="65" spans="2:12" s="8" customFormat="1" ht="19.899999999999999" customHeight="1">
      <c r="B65" s="147"/>
      <c r="C65" s="148"/>
      <c r="D65" s="149" t="s">
        <v>100</v>
      </c>
      <c r="E65" s="150"/>
      <c r="F65" s="150"/>
      <c r="G65" s="150"/>
      <c r="H65" s="150"/>
      <c r="I65" s="151"/>
      <c r="J65" s="152">
        <f>J128</f>
        <v>0</v>
      </c>
      <c r="K65" s="153"/>
    </row>
    <row r="66" spans="2:12" s="1" customFormat="1" ht="21.75" customHeight="1">
      <c r="B66" s="37"/>
      <c r="C66" s="38"/>
      <c r="D66" s="38"/>
      <c r="E66" s="38"/>
      <c r="F66" s="38"/>
      <c r="G66" s="38"/>
      <c r="H66" s="38"/>
      <c r="I66" s="109"/>
      <c r="J66" s="38"/>
      <c r="K66" s="41"/>
    </row>
    <row r="67" spans="2:12" s="1" customFormat="1" ht="6.95" customHeight="1">
      <c r="B67" s="52"/>
      <c r="C67" s="53"/>
      <c r="D67" s="53"/>
      <c r="E67" s="53"/>
      <c r="F67" s="53"/>
      <c r="G67" s="53"/>
      <c r="H67" s="53"/>
      <c r="I67" s="130"/>
      <c r="J67" s="53"/>
      <c r="K67" s="54"/>
    </row>
    <row r="71" spans="2:12" s="1" customFormat="1" ht="6.95" customHeight="1">
      <c r="B71" s="55"/>
      <c r="C71" s="56"/>
      <c r="D71" s="56"/>
      <c r="E71" s="56"/>
      <c r="F71" s="56"/>
      <c r="G71" s="56"/>
      <c r="H71" s="56"/>
      <c r="I71" s="133"/>
      <c r="J71" s="56"/>
      <c r="K71" s="56"/>
      <c r="L71" s="57"/>
    </row>
    <row r="72" spans="2:12" s="1" customFormat="1" ht="36.950000000000003" customHeight="1">
      <c r="B72" s="37"/>
      <c r="C72" s="58" t="s">
        <v>101</v>
      </c>
      <c r="D72" s="59"/>
      <c r="E72" s="59"/>
      <c r="F72" s="59"/>
      <c r="G72" s="59"/>
      <c r="H72" s="59"/>
      <c r="I72" s="154"/>
      <c r="J72" s="59"/>
      <c r="K72" s="59"/>
      <c r="L72" s="57"/>
    </row>
    <row r="73" spans="2:12" s="1" customFormat="1" ht="6.95" customHeight="1">
      <c r="B73" s="37"/>
      <c r="C73" s="59"/>
      <c r="D73" s="59"/>
      <c r="E73" s="59"/>
      <c r="F73" s="59"/>
      <c r="G73" s="59"/>
      <c r="H73" s="59"/>
      <c r="I73" s="154"/>
      <c r="J73" s="59"/>
      <c r="K73" s="59"/>
      <c r="L73" s="57"/>
    </row>
    <row r="74" spans="2:12" s="1" customFormat="1" ht="14.45" customHeight="1">
      <c r="B74" s="37"/>
      <c r="C74" s="61" t="s">
        <v>18</v>
      </c>
      <c r="D74" s="59"/>
      <c r="E74" s="59"/>
      <c r="F74" s="59"/>
      <c r="G74" s="59"/>
      <c r="H74" s="59"/>
      <c r="I74" s="154"/>
      <c r="J74" s="59"/>
      <c r="K74" s="59"/>
      <c r="L74" s="57"/>
    </row>
    <row r="75" spans="2:12" s="1" customFormat="1" ht="17.25" customHeight="1">
      <c r="B75" s="37"/>
      <c r="C75" s="59"/>
      <c r="D75" s="59"/>
      <c r="E75" s="299" t="str">
        <f>E7</f>
        <v>Vyhlídka na sochu sněhulky</v>
      </c>
      <c r="F75" s="335"/>
      <c r="G75" s="335"/>
      <c r="H75" s="335"/>
      <c r="I75" s="154"/>
      <c r="J75" s="59"/>
      <c r="K75" s="59"/>
      <c r="L75" s="57"/>
    </row>
    <row r="76" spans="2:12" s="1" customFormat="1" ht="6.95" customHeight="1">
      <c r="B76" s="37"/>
      <c r="C76" s="59"/>
      <c r="D76" s="59"/>
      <c r="E76" s="59"/>
      <c r="F76" s="59"/>
      <c r="G76" s="59"/>
      <c r="H76" s="59"/>
      <c r="I76" s="154"/>
      <c r="J76" s="59"/>
      <c r="K76" s="59"/>
      <c r="L76" s="57"/>
    </row>
    <row r="77" spans="2:12" s="1" customFormat="1" ht="18" customHeight="1">
      <c r="B77" s="37"/>
      <c r="C77" s="61" t="s">
        <v>23</v>
      </c>
      <c r="D77" s="59"/>
      <c r="E77" s="59"/>
      <c r="F77" s="155" t="str">
        <f>F10</f>
        <v xml:space="preserve"> </v>
      </c>
      <c r="G77" s="59"/>
      <c r="H77" s="59"/>
      <c r="I77" s="156" t="s">
        <v>25</v>
      </c>
      <c r="J77" s="69" t="str">
        <f>IF(J10="","",J10)</f>
        <v>05.04.2018</v>
      </c>
      <c r="K77" s="59"/>
      <c r="L77" s="57"/>
    </row>
    <row r="78" spans="2:12" s="1" customFormat="1" ht="6.95" customHeight="1">
      <c r="B78" s="37"/>
      <c r="C78" s="59"/>
      <c r="D78" s="59"/>
      <c r="E78" s="59"/>
      <c r="F78" s="59"/>
      <c r="G78" s="59"/>
      <c r="H78" s="59"/>
      <c r="I78" s="154"/>
      <c r="J78" s="59"/>
      <c r="K78" s="59"/>
      <c r="L78" s="57"/>
    </row>
    <row r="79" spans="2:12" s="1" customFormat="1" ht="15">
      <c r="B79" s="37"/>
      <c r="C79" s="61" t="s">
        <v>27</v>
      </c>
      <c r="D79" s="59"/>
      <c r="E79" s="59"/>
      <c r="F79" s="155" t="str">
        <f>E13</f>
        <v xml:space="preserve"> </v>
      </c>
      <c r="G79" s="59"/>
      <c r="H79" s="59"/>
      <c r="I79" s="156" t="s">
        <v>32</v>
      </c>
      <c r="J79" s="155" t="str">
        <f>E19</f>
        <v xml:space="preserve"> </v>
      </c>
      <c r="K79" s="59"/>
      <c r="L79" s="57"/>
    </row>
    <row r="80" spans="2:12" s="1" customFormat="1" ht="14.45" customHeight="1">
      <c r="B80" s="37"/>
      <c r="C80" s="61" t="s">
        <v>30</v>
      </c>
      <c r="D80" s="59"/>
      <c r="E80" s="59"/>
      <c r="F80" s="155" t="str">
        <f>IF(E16="","",E16)</f>
        <v/>
      </c>
      <c r="G80" s="59"/>
      <c r="H80" s="59"/>
      <c r="I80" s="154"/>
      <c r="J80" s="59"/>
      <c r="K80" s="59"/>
      <c r="L80" s="57"/>
    </row>
    <row r="81" spans="2:65" s="1" customFormat="1" ht="10.35" customHeight="1">
      <c r="B81" s="37"/>
      <c r="C81" s="59"/>
      <c r="D81" s="59"/>
      <c r="E81" s="59"/>
      <c r="F81" s="59"/>
      <c r="G81" s="59"/>
      <c r="H81" s="59"/>
      <c r="I81" s="154"/>
      <c r="J81" s="59"/>
      <c r="K81" s="59"/>
      <c r="L81" s="57"/>
    </row>
    <row r="82" spans="2:65" s="9" customFormat="1" ht="29.25" customHeight="1">
      <c r="B82" s="157"/>
      <c r="C82" s="158" t="s">
        <v>102</v>
      </c>
      <c r="D82" s="159" t="s">
        <v>54</v>
      </c>
      <c r="E82" s="159" t="s">
        <v>50</v>
      </c>
      <c r="F82" s="159" t="s">
        <v>103</v>
      </c>
      <c r="G82" s="159" t="s">
        <v>104</v>
      </c>
      <c r="H82" s="159" t="s">
        <v>105</v>
      </c>
      <c r="I82" s="160" t="s">
        <v>106</v>
      </c>
      <c r="J82" s="159" t="s">
        <v>85</v>
      </c>
      <c r="K82" s="161" t="s">
        <v>107</v>
      </c>
      <c r="L82" s="162"/>
      <c r="M82" s="77" t="s">
        <v>108</v>
      </c>
      <c r="N82" s="78" t="s">
        <v>39</v>
      </c>
      <c r="O82" s="78" t="s">
        <v>109</v>
      </c>
      <c r="P82" s="78" t="s">
        <v>110</v>
      </c>
      <c r="Q82" s="78" t="s">
        <v>111</v>
      </c>
      <c r="R82" s="78" t="s">
        <v>112</v>
      </c>
      <c r="S82" s="78" t="s">
        <v>113</v>
      </c>
      <c r="T82" s="79" t="s">
        <v>114</v>
      </c>
    </row>
    <row r="83" spans="2:65" s="1" customFormat="1" ht="29.25" customHeight="1">
      <c r="B83" s="37"/>
      <c r="C83" s="83" t="s">
        <v>86</v>
      </c>
      <c r="D83" s="59"/>
      <c r="E83" s="59"/>
      <c r="F83" s="59"/>
      <c r="G83" s="59"/>
      <c r="H83" s="59"/>
      <c r="I83" s="154"/>
      <c r="J83" s="163">
        <f>BK83</f>
        <v>0</v>
      </c>
      <c r="K83" s="59"/>
      <c r="L83" s="57"/>
      <c r="M83" s="80"/>
      <c r="N83" s="81"/>
      <c r="O83" s="81"/>
      <c r="P83" s="164">
        <f>P84+P113+P125</f>
        <v>0</v>
      </c>
      <c r="Q83" s="81"/>
      <c r="R83" s="164">
        <f>R84+R113+R125</f>
        <v>26.093694419999999</v>
      </c>
      <c r="S83" s="81"/>
      <c r="T83" s="165">
        <f>T84+T113+T125</f>
        <v>0.7</v>
      </c>
      <c r="AT83" s="20" t="s">
        <v>68</v>
      </c>
      <c r="AU83" s="20" t="s">
        <v>87</v>
      </c>
      <c r="BK83" s="166">
        <f>BK84+BK113+BK125</f>
        <v>0</v>
      </c>
    </row>
    <row r="84" spans="2:65" s="10" customFormat="1" ht="37.35" customHeight="1">
      <c r="B84" s="167"/>
      <c r="C84" s="168"/>
      <c r="D84" s="169" t="s">
        <v>68</v>
      </c>
      <c r="E84" s="170" t="s">
        <v>115</v>
      </c>
      <c r="F84" s="170" t="s">
        <v>116</v>
      </c>
      <c r="G84" s="168"/>
      <c r="H84" s="168"/>
      <c r="I84" s="171"/>
      <c r="J84" s="172">
        <f>BK84</f>
        <v>0</v>
      </c>
      <c r="K84" s="168"/>
      <c r="L84" s="173"/>
      <c r="M84" s="174"/>
      <c r="N84" s="175"/>
      <c r="O84" s="175"/>
      <c r="P84" s="176">
        <f>P85+P94+P99+P101+P106+P111</f>
        <v>0</v>
      </c>
      <c r="Q84" s="175"/>
      <c r="R84" s="176">
        <f>R85+R94+R99+R101+R106+R111</f>
        <v>23.49869442</v>
      </c>
      <c r="S84" s="175"/>
      <c r="T84" s="177">
        <f>T85+T94+T99+T101+T106+T111</f>
        <v>0.7</v>
      </c>
      <c r="AR84" s="178" t="s">
        <v>74</v>
      </c>
      <c r="AT84" s="179" t="s">
        <v>68</v>
      </c>
      <c r="AU84" s="179" t="s">
        <v>69</v>
      </c>
      <c r="AY84" s="178" t="s">
        <v>117</v>
      </c>
      <c r="BK84" s="180">
        <f>BK85+BK94+BK99+BK101+BK106+BK111</f>
        <v>0</v>
      </c>
    </row>
    <row r="85" spans="2:65" s="10" customFormat="1" ht="19.899999999999999" customHeight="1">
      <c r="B85" s="167"/>
      <c r="C85" s="168"/>
      <c r="D85" s="181" t="s">
        <v>68</v>
      </c>
      <c r="E85" s="182" t="s">
        <v>74</v>
      </c>
      <c r="F85" s="182" t="s">
        <v>118</v>
      </c>
      <c r="G85" s="168"/>
      <c r="H85" s="168"/>
      <c r="I85" s="171"/>
      <c r="J85" s="183">
        <f>BK85</f>
        <v>0</v>
      </c>
      <c r="K85" s="168"/>
      <c r="L85" s="173"/>
      <c r="M85" s="174"/>
      <c r="N85" s="175"/>
      <c r="O85" s="175"/>
      <c r="P85" s="176">
        <f>SUM(P86:P93)</f>
        <v>0</v>
      </c>
      <c r="Q85" s="175"/>
      <c r="R85" s="176">
        <f>SUM(R86:R93)</f>
        <v>0</v>
      </c>
      <c r="S85" s="175"/>
      <c r="T85" s="177">
        <f>SUM(T86:T93)</f>
        <v>0</v>
      </c>
      <c r="AR85" s="178" t="s">
        <v>74</v>
      </c>
      <c r="AT85" s="179" t="s">
        <v>68</v>
      </c>
      <c r="AU85" s="179" t="s">
        <v>74</v>
      </c>
      <c r="AY85" s="178" t="s">
        <v>117</v>
      </c>
      <c r="BK85" s="180">
        <f>SUM(BK86:BK93)</f>
        <v>0</v>
      </c>
    </row>
    <row r="86" spans="2:65" s="1" customFormat="1" ht="38.25" customHeight="1">
      <c r="B86" s="37"/>
      <c r="C86" s="184" t="s">
        <v>74</v>
      </c>
      <c r="D86" s="184" t="s">
        <v>119</v>
      </c>
      <c r="E86" s="185" t="s">
        <v>120</v>
      </c>
      <c r="F86" s="186" t="s">
        <v>121</v>
      </c>
      <c r="G86" s="187" t="s">
        <v>122</v>
      </c>
      <c r="H86" s="188">
        <v>6</v>
      </c>
      <c r="I86" s="189"/>
      <c r="J86" s="190">
        <f t="shared" ref="J86:J91" si="0">ROUND(I86*H86,2)</f>
        <v>0</v>
      </c>
      <c r="K86" s="186" t="s">
        <v>123</v>
      </c>
      <c r="L86" s="57"/>
      <c r="M86" s="191" t="s">
        <v>21</v>
      </c>
      <c r="N86" s="192" t="s">
        <v>40</v>
      </c>
      <c r="O86" s="38"/>
      <c r="P86" s="193">
        <f t="shared" ref="P86:P91" si="1">O86*H86</f>
        <v>0</v>
      </c>
      <c r="Q86" s="193">
        <v>0</v>
      </c>
      <c r="R86" s="193">
        <f t="shared" ref="R86:R91" si="2">Q86*H86</f>
        <v>0</v>
      </c>
      <c r="S86" s="193">
        <v>0</v>
      </c>
      <c r="T86" s="194">
        <f t="shared" ref="T86:T91" si="3">S86*H86</f>
        <v>0</v>
      </c>
      <c r="AR86" s="20" t="s">
        <v>124</v>
      </c>
      <c r="AT86" s="20" t="s">
        <v>119</v>
      </c>
      <c r="AU86" s="20" t="s">
        <v>81</v>
      </c>
      <c r="AY86" s="20" t="s">
        <v>117</v>
      </c>
      <c r="BE86" s="195">
        <f t="shared" ref="BE86:BE91" si="4">IF(N86="základní",J86,0)</f>
        <v>0</v>
      </c>
      <c r="BF86" s="195">
        <f t="shared" ref="BF86:BF91" si="5">IF(N86="snížená",J86,0)</f>
        <v>0</v>
      </c>
      <c r="BG86" s="195">
        <f t="shared" ref="BG86:BG91" si="6">IF(N86="zákl. přenesená",J86,0)</f>
        <v>0</v>
      </c>
      <c r="BH86" s="195">
        <f t="shared" ref="BH86:BH91" si="7">IF(N86="sníž. přenesená",J86,0)</f>
        <v>0</v>
      </c>
      <c r="BI86" s="195">
        <f t="shared" ref="BI86:BI91" si="8">IF(N86="nulová",J86,0)</f>
        <v>0</v>
      </c>
      <c r="BJ86" s="20" t="s">
        <v>74</v>
      </c>
      <c r="BK86" s="195">
        <f t="shared" ref="BK86:BK91" si="9">ROUND(I86*H86,2)</f>
        <v>0</v>
      </c>
      <c r="BL86" s="20" t="s">
        <v>124</v>
      </c>
      <c r="BM86" s="20" t="s">
        <v>125</v>
      </c>
    </row>
    <row r="87" spans="2:65" s="1" customFormat="1" ht="25.5" customHeight="1">
      <c r="B87" s="37"/>
      <c r="C87" s="184" t="s">
        <v>126</v>
      </c>
      <c r="D87" s="184" t="s">
        <v>119</v>
      </c>
      <c r="E87" s="185" t="s">
        <v>127</v>
      </c>
      <c r="F87" s="186" t="s">
        <v>128</v>
      </c>
      <c r="G87" s="187" t="s">
        <v>122</v>
      </c>
      <c r="H87" s="188">
        <v>8.5</v>
      </c>
      <c r="I87" s="189"/>
      <c r="J87" s="190">
        <f t="shared" si="0"/>
        <v>0</v>
      </c>
      <c r="K87" s="186" t="s">
        <v>123</v>
      </c>
      <c r="L87" s="57"/>
      <c r="M87" s="191" t="s">
        <v>21</v>
      </c>
      <c r="N87" s="192" t="s">
        <v>40</v>
      </c>
      <c r="O87" s="38"/>
      <c r="P87" s="193">
        <f t="shared" si="1"/>
        <v>0</v>
      </c>
      <c r="Q87" s="193">
        <v>0</v>
      </c>
      <c r="R87" s="193">
        <f t="shared" si="2"/>
        <v>0</v>
      </c>
      <c r="S87" s="193">
        <v>0</v>
      </c>
      <c r="T87" s="194">
        <f t="shared" si="3"/>
        <v>0</v>
      </c>
      <c r="AR87" s="20" t="s">
        <v>124</v>
      </c>
      <c r="AT87" s="20" t="s">
        <v>119</v>
      </c>
      <c r="AU87" s="20" t="s">
        <v>81</v>
      </c>
      <c r="AY87" s="20" t="s">
        <v>117</v>
      </c>
      <c r="BE87" s="195">
        <f t="shared" si="4"/>
        <v>0</v>
      </c>
      <c r="BF87" s="195">
        <f t="shared" si="5"/>
        <v>0</v>
      </c>
      <c r="BG87" s="195">
        <f t="shared" si="6"/>
        <v>0</v>
      </c>
      <c r="BH87" s="195">
        <f t="shared" si="7"/>
        <v>0</v>
      </c>
      <c r="BI87" s="195">
        <f t="shared" si="8"/>
        <v>0</v>
      </c>
      <c r="BJ87" s="20" t="s">
        <v>74</v>
      </c>
      <c r="BK87" s="195">
        <f t="shared" si="9"/>
        <v>0</v>
      </c>
      <c r="BL87" s="20" t="s">
        <v>124</v>
      </c>
      <c r="BM87" s="20" t="s">
        <v>129</v>
      </c>
    </row>
    <row r="88" spans="2:65" s="1" customFormat="1" ht="38.25" customHeight="1">
      <c r="B88" s="37"/>
      <c r="C88" s="184" t="s">
        <v>130</v>
      </c>
      <c r="D88" s="184" t="s">
        <v>119</v>
      </c>
      <c r="E88" s="185" t="s">
        <v>131</v>
      </c>
      <c r="F88" s="186" t="s">
        <v>132</v>
      </c>
      <c r="G88" s="187" t="s">
        <v>122</v>
      </c>
      <c r="H88" s="188">
        <v>0.35</v>
      </c>
      <c r="I88" s="189"/>
      <c r="J88" s="190">
        <f t="shared" si="0"/>
        <v>0</v>
      </c>
      <c r="K88" s="186" t="s">
        <v>123</v>
      </c>
      <c r="L88" s="57"/>
      <c r="M88" s="191" t="s">
        <v>21</v>
      </c>
      <c r="N88" s="192" t="s">
        <v>40</v>
      </c>
      <c r="O88" s="38"/>
      <c r="P88" s="193">
        <f t="shared" si="1"/>
        <v>0</v>
      </c>
      <c r="Q88" s="193">
        <v>0</v>
      </c>
      <c r="R88" s="193">
        <f t="shared" si="2"/>
        <v>0</v>
      </c>
      <c r="S88" s="193">
        <v>0</v>
      </c>
      <c r="T88" s="194">
        <f t="shared" si="3"/>
        <v>0</v>
      </c>
      <c r="AR88" s="20" t="s">
        <v>124</v>
      </c>
      <c r="AT88" s="20" t="s">
        <v>119</v>
      </c>
      <c r="AU88" s="20" t="s">
        <v>81</v>
      </c>
      <c r="AY88" s="20" t="s">
        <v>117</v>
      </c>
      <c r="BE88" s="195">
        <f t="shared" si="4"/>
        <v>0</v>
      </c>
      <c r="BF88" s="195">
        <f t="shared" si="5"/>
        <v>0</v>
      </c>
      <c r="BG88" s="195">
        <f t="shared" si="6"/>
        <v>0</v>
      </c>
      <c r="BH88" s="195">
        <f t="shared" si="7"/>
        <v>0</v>
      </c>
      <c r="BI88" s="195">
        <f t="shared" si="8"/>
        <v>0</v>
      </c>
      <c r="BJ88" s="20" t="s">
        <v>74</v>
      </c>
      <c r="BK88" s="195">
        <f t="shared" si="9"/>
        <v>0</v>
      </c>
      <c r="BL88" s="20" t="s">
        <v>124</v>
      </c>
      <c r="BM88" s="20" t="s">
        <v>133</v>
      </c>
    </row>
    <row r="89" spans="2:65" s="1" customFormat="1" ht="25.5" customHeight="1">
      <c r="B89" s="37"/>
      <c r="C89" s="184" t="s">
        <v>134</v>
      </c>
      <c r="D89" s="184" t="s">
        <v>119</v>
      </c>
      <c r="E89" s="185" t="s">
        <v>135</v>
      </c>
      <c r="F89" s="186" t="s">
        <v>136</v>
      </c>
      <c r="G89" s="187" t="s">
        <v>122</v>
      </c>
      <c r="H89" s="188">
        <v>3.6</v>
      </c>
      <c r="I89" s="189"/>
      <c r="J89" s="190">
        <f t="shared" si="0"/>
        <v>0</v>
      </c>
      <c r="K89" s="186" t="s">
        <v>123</v>
      </c>
      <c r="L89" s="57"/>
      <c r="M89" s="191" t="s">
        <v>21</v>
      </c>
      <c r="N89" s="192" t="s">
        <v>40</v>
      </c>
      <c r="O89" s="38"/>
      <c r="P89" s="193">
        <f t="shared" si="1"/>
        <v>0</v>
      </c>
      <c r="Q89" s="193">
        <v>0</v>
      </c>
      <c r="R89" s="193">
        <f t="shared" si="2"/>
        <v>0</v>
      </c>
      <c r="S89" s="193">
        <v>0</v>
      </c>
      <c r="T89" s="194">
        <f t="shared" si="3"/>
        <v>0</v>
      </c>
      <c r="AR89" s="20" t="s">
        <v>124</v>
      </c>
      <c r="AT89" s="20" t="s">
        <v>119</v>
      </c>
      <c r="AU89" s="20" t="s">
        <v>81</v>
      </c>
      <c r="AY89" s="20" t="s">
        <v>117</v>
      </c>
      <c r="BE89" s="195">
        <f t="shared" si="4"/>
        <v>0</v>
      </c>
      <c r="BF89" s="195">
        <f t="shared" si="5"/>
        <v>0</v>
      </c>
      <c r="BG89" s="195">
        <f t="shared" si="6"/>
        <v>0</v>
      </c>
      <c r="BH89" s="195">
        <f t="shared" si="7"/>
        <v>0</v>
      </c>
      <c r="BI89" s="195">
        <f t="shared" si="8"/>
        <v>0</v>
      </c>
      <c r="BJ89" s="20" t="s">
        <v>74</v>
      </c>
      <c r="BK89" s="195">
        <f t="shared" si="9"/>
        <v>0</v>
      </c>
      <c r="BL89" s="20" t="s">
        <v>124</v>
      </c>
      <c r="BM89" s="20" t="s">
        <v>137</v>
      </c>
    </row>
    <row r="90" spans="2:65" s="1" customFormat="1" ht="38.25" customHeight="1">
      <c r="B90" s="37"/>
      <c r="C90" s="184" t="s">
        <v>138</v>
      </c>
      <c r="D90" s="184" t="s">
        <v>119</v>
      </c>
      <c r="E90" s="185" t="s">
        <v>139</v>
      </c>
      <c r="F90" s="186" t="s">
        <v>140</v>
      </c>
      <c r="G90" s="187" t="s">
        <v>122</v>
      </c>
      <c r="H90" s="188">
        <v>14.85</v>
      </c>
      <c r="I90" s="189"/>
      <c r="J90" s="190">
        <f t="shared" si="0"/>
        <v>0</v>
      </c>
      <c r="K90" s="186" t="s">
        <v>123</v>
      </c>
      <c r="L90" s="57"/>
      <c r="M90" s="191" t="s">
        <v>21</v>
      </c>
      <c r="N90" s="192" t="s">
        <v>40</v>
      </c>
      <c r="O90" s="38"/>
      <c r="P90" s="193">
        <f t="shared" si="1"/>
        <v>0</v>
      </c>
      <c r="Q90" s="193">
        <v>0</v>
      </c>
      <c r="R90" s="193">
        <f t="shared" si="2"/>
        <v>0</v>
      </c>
      <c r="S90" s="193">
        <v>0</v>
      </c>
      <c r="T90" s="194">
        <f t="shared" si="3"/>
        <v>0</v>
      </c>
      <c r="AR90" s="20" t="s">
        <v>124</v>
      </c>
      <c r="AT90" s="20" t="s">
        <v>119</v>
      </c>
      <c r="AU90" s="20" t="s">
        <v>81</v>
      </c>
      <c r="AY90" s="20" t="s">
        <v>117</v>
      </c>
      <c r="BE90" s="195">
        <f t="shared" si="4"/>
        <v>0</v>
      </c>
      <c r="BF90" s="195">
        <f t="shared" si="5"/>
        <v>0</v>
      </c>
      <c r="BG90" s="195">
        <f t="shared" si="6"/>
        <v>0</v>
      </c>
      <c r="BH90" s="195">
        <f t="shared" si="7"/>
        <v>0</v>
      </c>
      <c r="BI90" s="195">
        <f t="shared" si="8"/>
        <v>0</v>
      </c>
      <c r="BJ90" s="20" t="s">
        <v>74</v>
      </c>
      <c r="BK90" s="195">
        <f t="shared" si="9"/>
        <v>0</v>
      </c>
      <c r="BL90" s="20" t="s">
        <v>124</v>
      </c>
      <c r="BM90" s="20" t="s">
        <v>141</v>
      </c>
    </row>
    <row r="91" spans="2:65" s="1" customFormat="1" ht="25.5" customHeight="1">
      <c r="B91" s="37"/>
      <c r="C91" s="184" t="s">
        <v>142</v>
      </c>
      <c r="D91" s="184" t="s">
        <v>119</v>
      </c>
      <c r="E91" s="185" t="s">
        <v>143</v>
      </c>
      <c r="F91" s="186" t="s">
        <v>144</v>
      </c>
      <c r="G91" s="187" t="s">
        <v>122</v>
      </c>
      <c r="H91" s="188">
        <v>0.2</v>
      </c>
      <c r="I91" s="189"/>
      <c r="J91" s="190">
        <f t="shared" si="0"/>
        <v>0</v>
      </c>
      <c r="K91" s="186" t="s">
        <v>123</v>
      </c>
      <c r="L91" s="57"/>
      <c r="M91" s="191" t="s">
        <v>21</v>
      </c>
      <c r="N91" s="192" t="s">
        <v>40</v>
      </c>
      <c r="O91" s="38"/>
      <c r="P91" s="193">
        <f t="shared" si="1"/>
        <v>0</v>
      </c>
      <c r="Q91" s="193">
        <v>0</v>
      </c>
      <c r="R91" s="193">
        <f t="shared" si="2"/>
        <v>0</v>
      </c>
      <c r="S91" s="193">
        <v>0</v>
      </c>
      <c r="T91" s="194">
        <f t="shared" si="3"/>
        <v>0</v>
      </c>
      <c r="AR91" s="20" t="s">
        <v>124</v>
      </c>
      <c r="AT91" s="20" t="s">
        <v>119</v>
      </c>
      <c r="AU91" s="20" t="s">
        <v>81</v>
      </c>
      <c r="AY91" s="20" t="s">
        <v>117</v>
      </c>
      <c r="BE91" s="195">
        <f t="shared" si="4"/>
        <v>0</v>
      </c>
      <c r="BF91" s="195">
        <f t="shared" si="5"/>
        <v>0</v>
      </c>
      <c r="BG91" s="195">
        <f t="shared" si="6"/>
        <v>0</v>
      </c>
      <c r="BH91" s="195">
        <f t="shared" si="7"/>
        <v>0</v>
      </c>
      <c r="BI91" s="195">
        <f t="shared" si="8"/>
        <v>0</v>
      </c>
      <c r="BJ91" s="20" t="s">
        <v>74</v>
      </c>
      <c r="BK91" s="195">
        <f t="shared" si="9"/>
        <v>0</v>
      </c>
      <c r="BL91" s="20" t="s">
        <v>124</v>
      </c>
      <c r="BM91" s="20" t="s">
        <v>145</v>
      </c>
    </row>
    <row r="92" spans="2:65" s="1" customFormat="1" ht="27">
      <c r="B92" s="37"/>
      <c r="C92" s="59"/>
      <c r="D92" s="196" t="s">
        <v>146</v>
      </c>
      <c r="E92" s="59"/>
      <c r="F92" s="197" t="s">
        <v>147</v>
      </c>
      <c r="G92" s="59"/>
      <c r="H92" s="59"/>
      <c r="I92" s="154"/>
      <c r="J92" s="59"/>
      <c r="K92" s="59"/>
      <c r="L92" s="57"/>
      <c r="M92" s="198"/>
      <c r="N92" s="38"/>
      <c r="O92" s="38"/>
      <c r="P92" s="38"/>
      <c r="Q92" s="38"/>
      <c r="R92" s="38"/>
      <c r="S92" s="38"/>
      <c r="T92" s="74"/>
      <c r="AT92" s="20" t="s">
        <v>146</v>
      </c>
      <c r="AU92" s="20" t="s">
        <v>81</v>
      </c>
    </row>
    <row r="93" spans="2:65" s="1" customFormat="1" ht="25.5" customHeight="1">
      <c r="B93" s="37"/>
      <c r="C93" s="184" t="s">
        <v>148</v>
      </c>
      <c r="D93" s="184" t="s">
        <v>119</v>
      </c>
      <c r="E93" s="185" t="s">
        <v>143</v>
      </c>
      <c r="F93" s="186" t="s">
        <v>144</v>
      </c>
      <c r="G93" s="187" t="s">
        <v>122</v>
      </c>
      <c r="H93" s="188">
        <v>2.5</v>
      </c>
      <c r="I93" s="189"/>
      <c r="J93" s="190">
        <f>ROUND(I93*H93,2)</f>
        <v>0</v>
      </c>
      <c r="K93" s="186" t="s">
        <v>123</v>
      </c>
      <c r="L93" s="57"/>
      <c r="M93" s="191" t="s">
        <v>21</v>
      </c>
      <c r="N93" s="192" t="s">
        <v>40</v>
      </c>
      <c r="O93" s="38"/>
      <c r="P93" s="193">
        <f>O93*H93</f>
        <v>0</v>
      </c>
      <c r="Q93" s="193">
        <v>0</v>
      </c>
      <c r="R93" s="193">
        <f>Q93*H93</f>
        <v>0</v>
      </c>
      <c r="S93" s="193">
        <v>0</v>
      </c>
      <c r="T93" s="194">
        <f>S93*H93</f>
        <v>0</v>
      </c>
      <c r="AR93" s="20" t="s">
        <v>124</v>
      </c>
      <c r="AT93" s="20" t="s">
        <v>119</v>
      </c>
      <c r="AU93" s="20" t="s">
        <v>81</v>
      </c>
      <c r="AY93" s="20" t="s">
        <v>117</v>
      </c>
      <c r="BE93" s="195">
        <f>IF(N93="základní",J93,0)</f>
        <v>0</v>
      </c>
      <c r="BF93" s="195">
        <f>IF(N93="snížená",J93,0)</f>
        <v>0</v>
      </c>
      <c r="BG93" s="195">
        <f>IF(N93="zákl. přenesená",J93,0)</f>
        <v>0</v>
      </c>
      <c r="BH93" s="195">
        <f>IF(N93="sníž. přenesená",J93,0)</f>
        <v>0</v>
      </c>
      <c r="BI93" s="195">
        <f>IF(N93="nulová",J93,0)</f>
        <v>0</v>
      </c>
      <c r="BJ93" s="20" t="s">
        <v>74</v>
      </c>
      <c r="BK93" s="195">
        <f>ROUND(I93*H93,2)</f>
        <v>0</v>
      </c>
      <c r="BL93" s="20" t="s">
        <v>124</v>
      </c>
      <c r="BM93" s="20" t="s">
        <v>149</v>
      </c>
    </row>
    <row r="94" spans="2:65" s="10" customFormat="1" ht="29.85" customHeight="1">
      <c r="B94" s="167"/>
      <c r="C94" s="168"/>
      <c r="D94" s="181" t="s">
        <v>68</v>
      </c>
      <c r="E94" s="182" t="s">
        <v>81</v>
      </c>
      <c r="F94" s="182" t="s">
        <v>150</v>
      </c>
      <c r="G94" s="168"/>
      <c r="H94" s="168"/>
      <c r="I94" s="171"/>
      <c r="J94" s="183">
        <f>BK94</f>
        <v>0</v>
      </c>
      <c r="K94" s="168"/>
      <c r="L94" s="173"/>
      <c r="M94" s="174"/>
      <c r="N94" s="175"/>
      <c r="O94" s="175"/>
      <c r="P94" s="176">
        <f>SUM(P95:P98)</f>
        <v>0</v>
      </c>
      <c r="Q94" s="175"/>
      <c r="R94" s="176">
        <f>SUM(R95:R98)</f>
        <v>10.21562842</v>
      </c>
      <c r="S94" s="175"/>
      <c r="T94" s="177">
        <f>SUM(T95:T98)</f>
        <v>0</v>
      </c>
      <c r="AR94" s="178" t="s">
        <v>74</v>
      </c>
      <c r="AT94" s="179" t="s">
        <v>68</v>
      </c>
      <c r="AU94" s="179" t="s">
        <v>74</v>
      </c>
      <c r="AY94" s="178" t="s">
        <v>117</v>
      </c>
      <c r="BK94" s="180">
        <f>SUM(BK95:BK98)</f>
        <v>0</v>
      </c>
    </row>
    <row r="95" spans="2:65" s="1" customFormat="1" ht="25.5" customHeight="1">
      <c r="B95" s="37"/>
      <c r="C95" s="184" t="s">
        <v>151</v>
      </c>
      <c r="D95" s="184" t="s">
        <v>119</v>
      </c>
      <c r="E95" s="185" t="s">
        <v>152</v>
      </c>
      <c r="F95" s="186" t="s">
        <v>153</v>
      </c>
      <c r="G95" s="187" t="s">
        <v>122</v>
      </c>
      <c r="H95" s="188">
        <v>3.6</v>
      </c>
      <c r="I95" s="189"/>
      <c r="J95" s="190">
        <f>ROUND(I95*H95,2)</f>
        <v>0</v>
      </c>
      <c r="K95" s="186" t="s">
        <v>123</v>
      </c>
      <c r="L95" s="57"/>
      <c r="M95" s="191" t="s">
        <v>21</v>
      </c>
      <c r="N95" s="192" t="s">
        <v>40</v>
      </c>
      <c r="O95" s="38"/>
      <c r="P95" s="193">
        <f>O95*H95</f>
        <v>0</v>
      </c>
      <c r="Q95" s="193">
        <v>2.45329</v>
      </c>
      <c r="R95" s="193">
        <f>Q95*H95</f>
        <v>8.8318440000000002</v>
      </c>
      <c r="S95" s="193">
        <v>0</v>
      </c>
      <c r="T95" s="194">
        <f>S95*H95</f>
        <v>0</v>
      </c>
      <c r="AR95" s="20" t="s">
        <v>124</v>
      </c>
      <c r="AT95" s="20" t="s">
        <v>119</v>
      </c>
      <c r="AU95" s="20" t="s">
        <v>81</v>
      </c>
      <c r="AY95" s="20" t="s">
        <v>117</v>
      </c>
      <c r="BE95" s="195">
        <f>IF(N95="základní",J95,0)</f>
        <v>0</v>
      </c>
      <c r="BF95" s="195">
        <f>IF(N95="snížená",J95,0)</f>
        <v>0</v>
      </c>
      <c r="BG95" s="195">
        <f>IF(N95="zákl. přenesená",J95,0)</f>
        <v>0</v>
      </c>
      <c r="BH95" s="195">
        <f>IF(N95="sníž. přenesená",J95,0)</f>
        <v>0</v>
      </c>
      <c r="BI95" s="195">
        <f>IF(N95="nulová",J95,0)</f>
        <v>0</v>
      </c>
      <c r="BJ95" s="20" t="s">
        <v>74</v>
      </c>
      <c r="BK95" s="195">
        <f>ROUND(I95*H95,2)</f>
        <v>0</v>
      </c>
      <c r="BL95" s="20" t="s">
        <v>124</v>
      </c>
      <c r="BM95" s="20" t="s">
        <v>154</v>
      </c>
    </row>
    <row r="96" spans="2:65" s="1" customFormat="1" ht="16.5" customHeight="1">
      <c r="B96" s="37"/>
      <c r="C96" s="184" t="s">
        <v>155</v>
      </c>
      <c r="D96" s="184" t="s">
        <v>119</v>
      </c>
      <c r="E96" s="185" t="s">
        <v>156</v>
      </c>
      <c r="F96" s="186" t="s">
        <v>157</v>
      </c>
      <c r="G96" s="187" t="s">
        <v>158</v>
      </c>
      <c r="H96" s="188">
        <v>0.45700000000000002</v>
      </c>
      <c r="I96" s="189"/>
      <c r="J96" s="190">
        <f>ROUND(I96*H96,2)</f>
        <v>0</v>
      </c>
      <c r="K96" s="186" t="s">
        <v>123</v>
      </c>
      <c r="L96" s="57"/>
      <c r="M96" s="191" t="s">
        <v>21</v>
      </c>
      <c r="N96" s="192" t="s">
        <v>40</v>
      </c>
      <c r="O96" s="38"/>
      <c r="P96" s="193">
        <f>O96*H96</f>
        <v>0</v>
      </c>
      <c r="Q96" s="193">
        <v>1.0530600000000001</v>
      </c>
      <c r="R96" s="193">
        <f>Q96*H96</f>
        <v>0.48124842000000007</v>
      </c>
      <c r="S96" s="193">
        <v>0</v>
      </c>
      <c r="T96" s="194">
        <f>S96*H96</f>
        <v>0</v>
      </c>
      <c r="AR96" s="20" t="s">
        <v>124</v>
      </c>
      <c r="AT96" s="20" t="s">
        <v>119</v>
      </c>
      <c r="AU96" s="20" t="s">
        <v>81</v>
      </c>
      <c r="AY96" s="20" t="s">
        <v>117</v>
      </c>
      <c r="BE96" s="195">
        <f>IF(N96="základní",J96,0)</f>
        <v>0</v>
      </c>
      <c r="BF96" s="195">
        <f>IF(N96="snížená",J96,0)</f>
        <v>0</v>
      </c>
      <c r="BG96" s="195">
        <f>IF(N96="zákl. přenesená",J96,0)</f>
        <v>0</v>
      </c>
      <c r="BH96" s="195">
        <f>IF(N96="sníž. přenesená",J96,0)</f>
        <v>0</v>
      </c>
      <c r="BI96" s="195">
        <f>IF(N96="nulová",J96,0)</f>
        <v>0</v>
      </c>
      <c r="BJ96" s="20" t="s">
        <v>74</v>
      </c>
      <c r="BK96" s="195">
        <f>ROUND(I96*H96,2)</f>
        <v>0</v>
      </c>
      <c r="BL96" s="20" t="s">
        <v>124</v>
      </c>
      <c r="BM96" s="20" t="s">
        <v>159</v>
      </c>
    </row>
    <row r="97" spans="2:65" s="1" customFormat="1" ht="25.5" customHeight="1">
      <c r="B97" s="37"/>
      <c r="C97" s="184" t="s">
        <v>160</v>
      </c>
      <c r="D97" s="184" t="s">
        <v>119</v>
      </c>
      <c r="E97" s="185" t="s">
        <v>161</v>
      </c>
      <c r="F97" s="186" t="s">
        <v>162</v>
      </c>
      <c r="G97" s="187" t="s">
        <v>122</v>
      </c>
      <c r="H97" s="188">
        <v>0.4</v>
      </c>
      <c r="I97" s="189"/>
      <c r="J97" s="190">
        <f>ROUND(I97*H97,2)</f>
        <v>0</v>
      </c>
      <c r="K97" s="186" t="s">
        <v>123</v>
      </c>
      <c r="L97" s="57"/>
      <c r="M97" s="191" t="s">
        <v>21</v>
      </c>
      <c r="N97" s="192" t="s">
        <v>40</v>
      </c>
      <c r="O97" s="38"/>
      <c r="P97" s="193">
        <f>O97*H97</f>
        <v>0</v>
      </c>
      <c r="Q97" s="193">
        <v>2.2563399999999998</v>
      </c>
      <c r="R97" s="193">
        <f>Q97*H97</f>
        <v>0.902536</v>
      </c>
      <c r="S97" s="193">
        <v>0</v>
      </c>
      <c r="T97" s="194">
        <f>S97*H97</f>
        <v>0</v>
      </c>
      <c r="AR97" s="20" t="s">
        <v>124</v>
      </c>
      <c r="AT97" s="20" t="s">
        <v>119</v>
      </c>
      <c r="AU97" s="20" t="s">
        <v>81</v>
      </c>
      <c r="AY97" s="20" t="s">
        <v>117</v>
      </c>
      <c r="BE97" s="195">
        <f>IF(N97="základní",J97,0)</f>
        <v>0</v>
      </c>
      <c r="BF97" s="195">
        <f>IF(N97="snížená",J97,0)</f>
        <v>0</v>
      </c>
      <c r="BG97" s="195">
        <f>IF(N97="zákl. přenesená",J97,0)</f>
        <v>0</v>
      </c>
      <c r="BH97" s="195">
        <f>IF(N97="sníž. přenesená",J97,0)</f>
        <v>0</v>
      </c>
      <c r="BI97" s="195">
        <f>IF(N97="nulová",J97,0)</f>
        <v>0</v>
      </c>
      <c r="BJ97" s="20" t="s">
        <v>74</v>
      </c>
      <c r="BK97" s="195">
        <f>ROUND(I97*H97,2)</f>
        <v>0</v>
      </c>
      <c r="BL97" s="20" t="s">
        <v>124</v>
      </c>
      <c r="BM97" s="20" t="s">
        <v>163</v>
      </c>
    </row>
    <row r="98" spans="2:65" s="1" customFormat="1" ht="27">
      <c r="B98" s="37"/>
      <c r="C98" s="59"/>
      <c r="D98" s="199" t="s">
        <v>146</v>
      </c>
      <c r="E98" s="59"/>
      <c r="F98" s="200" t="s">
        <v>164</v>
      </c>
      <c r="G98" s="59"/>
      <c r="H98" s="59"/>
      <c r="I98" s="154"/>
      <c r="J98" s="59"/>
      <c r="K98" s="59"/>
      <c r="L98" s="57"/>
      <c r="M98" s="198"/>
      <c r="N98" s="38"/>
      <c r="O98" s="38"/>
      <c r="P98" s="38"/>
      <c r="Q98" s="38"/>
      <c r="R98" s="38"/>
      <c r="S98" s="38"/>
      <c r="T98" s="74"/>
      <c r="AT98" s="20" t="s">
        <v>146</v>
      </c>
      <c r="AU98" s="20" t="s">
        <v>81</v>
      </c>
    </row>
    <row r="99" spans="2:65" s="10" customFormat="1" ht="29.85" customHeight="1">
      <c r="B99" s="167"/>
      <c r="C99" s="168"/>
      <c r="D99" s="181" t="s">
        <v>68</v>
      </c>
      <c r="E99" s="182" t="s">
        <v>165</v>
      </c>
      <c r="F99" s="182" t="s">
        <v>166</v>
      </c>
      <c r="G99" s="168"/>
      <c r="H99" s="168"/>
      <c r="I99" s="171"/>
      <c r="J99" s="183">
        <f>BK99</f>
        <v>0</v>
      </c>
      <c r="K99" s="168"/>
      <c r="L99" s="173"/>
      <c r="M99" s="174"/>
      <c r="N99" s="175"/>
      <c r="O99" s="175"/>
      <c r="P99" s="176">
        <f>P100</f>
        <v>0</v>
      </c>
      <c r="Q99" s="175"/>
      <c r="R99" s="176">
        <f>R100</f>
        <v>2.20797</v>
      </c>
      <c r="S99" s="175"/>
      <c r="T99" s="177">
        <f>T100</f>
        <v>0</v>
      </c>
      <c r="AR99" s="178" t="s">
        <v>74</v>
      </c>
      <c r="AT99" s="179" t="s">
        <v>68</v>
      </c>
      <c r="AU99" s="179" t="s">
        <v>74</v>
      </c>
      <c r="AY99" s="178" t="s">
        <v>117</v>
      </c>
      <c r="BK99" s="180">
        <f>BK100</f>
        <v>0</v>
      </c>
    </row>
    <row r="100" spans="2:65" s="1" customFormat="1" ht="25.5" customHeight="1">
      <c r="B100" s="37"/>
      <c r="C100" s="184" t="s">
        <v>167</v>
      </c>
      <c r="D100" s="184" t="s">
        <v>119</v>
      </c>
      <c r="E100" s="185" t="s">
        <v>168</v>
      </c>
      <c r="F100" s="186" t="s">
        <v>169</v>
      </c>
      <c r="G100" s="187" t="s">
        <v>122</v>
      </c>
      <c r="H100" s="188">
        <v>0.9</v>
      </c>
      <c r="I100" s="189"/>
      <c r="J100" s="190">
        <f>ROUND(I100*H100,2)</f>
        <v>0</v>
      </c>
      <c r="K100" s="186" t="s">
        <v>123</v>
      </c>
      <c r="L100" s="57"/>
      <c r="M100" s="191" t="s">
        <v>21</v>
      </c>
      <c r="N100" s="192" t="s">
        <v>40</v>
      </c>
      <c r="O100" s="38"/>
      <c r="P100" s="193">
        <f>O100*H100</f>
        <v>0</v>
      </c>
      <c r="Q100" s="193">
        <v>2.4533</v>
      </c>
      <c r="R100" s="193">
        <f>Q100*H100</f>
        <v>2.20797</v>
      </c>
      <c r="S100" s="193">
        <v>0</v>
      </c>
      <c r="T100" s="194">
        <f>S100*H100</f>
        <v>0</v>
      </c>
      <c r="AR100" s="20" t="s">
        <v>124</v>
      </c>
      <c r="AT100" s="20" t="s">
        <v>119</v>
      </c>
      <c r="AU100" s="20" t="s">
        <v>81</v>
      </c>
      <c r="AY100" s="20" t="s">
        <v>117</v>
      </c>
      <c r="BE100" s="195">
        <f>IF(N100="základní",J100,0)</f>
        <v>0</v>
      </c>
      <c r="BF100" s="195">
        <f>IF(N100="snížená",J100,0)</f>
        <v>0</v>
      </c>
      <c r="BG100" s="195">
        <f>IF(N100="zákl. přenesená",J100,0)</f>
        <v>0</v>
      </c>
      <c r="BH100" s="195">
        <f>IF(N100="sníž. přenesená",J100,0)</f>
        <v>0</v>
      </c>
      <c r="BI100" s="195">
        <f>IF(N100="nulová",J100,0)</f>
        <v>0</v>
      </c>
      <c r="BJ100" s="20" t="s">
        <v>74</v>
      </c>
      <c r="BK100" s="195">
        <f>ROUND(I100*H100,2)</f>
        <v>0</v>
      </c>
      <c r="BL100" s="20" t="s">
        <v>124</v>
      </c>
      <c r="BM100" s="20" t="s">
        <v>170</v>
      </c>
    </row>
    <row r="101" spans="2:65" s="10" customFormat="1" ht="29.85" customHeight="1">
      <c r="B101" s="167"/>
      <c r="C101" s="168"/>
      <c r="D101" s="181" t="s">
        <v>68</v>
      </c>
      <c r="E101" s="182" t="s">
        <v>126</v>
      </c>
      <c r="F101" s="182" t="s">
        <v>171</v>
      </c>
      <c r="G101" s="168"/>
      <c r="H101" s="168"/>
      <c r="I101" s="171"/>
      <c r="J101" s="183">
        <f>BK101</f>
        <v>0</v>
      </c>
      <c r="K101" s="168"/>
      <c r="L101" s="173"/>
      <c r="M101" s="174"/>
      <c r="N101" s="175"/>
      <c r="O101" s="175"/>
      <c r="P101" s="176">
        <f>SUM(P102:P105)</f>
        <v>0</v>
      </c>
      <c r="Q101" s="175"/>
      <c r="R101" s="176">
        <f>SUM(R102:R105)</f>
        <v>11.075095999999998</v>
      </c>
      <c r="S101" s="175"/>
      <c r="T101" s="177">
        <f>SUM(T102:T105)</f>
        <v>0</v>
      </c>
      <c r="AR101" s="178" t="s">
        <v>74</v>
      </c>
      <c r="AT101" s="179" t="s">
        <v>68</v>
      </c>
      <c r="AU101" s="179" t="s">
        <v>74</v>
      </c>
      <c r="AY101" s="178" t="s">
        <v>117</v>
      </c>
      <c r="BK101" s="180">
        <f>SUM(BK102:BK105)</f>
        <v>0</v>
      </c>
    </row>
    <row r="102" spans="2:65" s="1" customFormat="1" ht="25.5" customHeight="1">
      <c r="B102" s="37"/>
      <c r="C102" s="184" t="s">
        <v>172</v>
      </c>
      <c r="D102" s="184" t="s">
        <v>119</v>
      </c>
      <c r="E102" s="185" t="s">
        <v>173</v>
      </c>
      <c r="F102" s="186" t="s">
        <v>174</v>
      </c>
      <c r="G102" s="187" t="s">
        <v>175</v>
      </c>
      <c r="H102" s="188">
        <v>14.7</v>
      </c>
      <c r="I102" s="189"/>
      <c r="J102" s="190">
        <f>ROUND(I102*H102,2)</f>
        <v>0</v>
      </c>
      <c r="K102" s="186" t="s">
        <v>123</v>
      </c>
      <c r="L102" s="57"/>
      <c r="M102" s="191" t="s">
        <v>21</v>
      </c>
      <c r="N102" s="192" t="s">
        <v>40</v>
      </c>
      <c r="O102" s="38"/>
      <c r="P102" s="193">
        <f>O102*H102</f>
        <v>0</v>
      </c>
      <c r="Q102" s="193">
        <v>0.48574000000000001</v>
      </c>
      <c r="R102" s="193">
        <f>Q102*H102</f>
        <v>7.1403780000000001</v>
      </c>
      <c r="S102" s="193">
        <v>0</v>
      </c>
      <c r="T102" s="194">
        <f>S102*H102</f>
        <v>0</v>
      </c>
      <c r="AR102" s="20" t="s">
        <v>124</v>
      </c>
      <c r="AT102" s="20" t="s">
        <v>119</v>
      </c>
      <c r="AU102" s="20" t="s">
        <v>81</v>
      </c>
      <c r="AY102" s="20" t="s">
        <v>117</v>
      </c>
      <c r="BE102" s="195">
        <f>IF(N102="základní",J102,0)</f>
        <v>0</v>
      </c>
      <c r="BF102" s="195">
        <f>IF(N102="snížená",J102,0)</f>
        <v>0</v>
      </c>
      <c r="BG102" s="195">
        <f>IF(N102="zákl. přenesená",J102,0)</f>
        <v>0</v>
      </c>
      <c r="BH102" s="195">
        <f>IF(N102="sníž. přenesená",J102,0)</f>
        <v>0</v>
      </c>
      <c r="BI102" s="195">
        <f>IF(N102="nulová",J102,0)</f>
        <v>0</v>
      </c>
      <c r="BJ102" s="20" t="s">
        <v>74</v>
      </c>
      <c r="BK102" s="195">
        <f>ROUND(I102*H102,2)</f>
        <v>0</v>
      </c>
      <c r="BL102" s="20" t="s">
        <v>124</v>
      </c>
      <c r="BM102" s="20" t="s">
        <v>176</v>
      </c>
    </row>
    <row r="103" spans="2:65" s="1" customFormat="1" ht="25.5" customHeight="1">
      <c r="B103" s="37"/>
      <c r="C103" s="184" t="s">
        <v>177</v>
      </c>
      <c r="D103" s="184" t="s">
        <v>119</v>
      </c>
      <c r="E103" s="185" t="s">
        <v>178</v>
      </c>
      <c r="F103" s="186" t="s">
        <v>179</v>
      </c>
      <c r="G103" s="187" t="s">
        <v>175</v>
      </c>
      <c r="H103" s="188">
        <v>14.7</v>
      </c>
      <c r="I103" s="189"/>
      <c r="J103" s="190">
        <f>ROUND(I103*H103,2)</f>
        <v>0</v>
      </c>
      <c r="K103" s="186" t="s">
        <v>123</v>
      </c>
      <c r="L103" s="57"/>
      <c r="M103" s="191" t="s">
        <v>21</v>
      </c>
      <c r="N103" s="192" t="s">
        <v>40</v>
      </c>
      <c r="O103" s="38"/>
      <c r="P103" s="193">
        <f>O103*H103</f>
        <v>0</v>
      </c>
      <c r="Q103" s="193">
        <v>0.24793999999999999</v>
      </c>
      <c r="R103" s="193">
        <f>Q103*H103</f>
        <v>3.6447179999999997</v>
      </c>
      <c r="S103" s="193">
        <v>0</v>
      </c>
      <c r="T103" s="194">
        <f>S103*H103</f>
        <v>0</v>
      </c>
      <c r="AR103" s="20" t="s">
        <v>124</v>
      </c>
      <c r="AT103" s="20" t="s">
        <v>119</v>
      </c>
      <c r="AU103" s="20" t="s">
        <v>81</v>
      </c>
      <c r="AY103" s="20" t="s">
        <v>117</v>
      </c>
      <c r="BE103" s="195">
        <f>IF(N103="základní",J103,0)</f>
        <v>0</v>
      </c>
      <c r="BF103" s="195">
        <f>IF(N103="snížená",J103,0)</f>
        <v>0</v>
      </c>
      <c r="BG103" s="195">
        <f>IF(N103="zákl. přenesená",J103,0)</f>
        <v>0</v>
      </c>
      <c r="BH103" s="195">
        <f>IF(N103="sníž. přenesená",J103,0)</f>
        <v>0</v>
      </c>
      <c r="BI103" s="195">
        <f>IF(N103="nulová",J103,0)</f>
        <v>0</v>
      </c>
      <c r="BJ103" s="20" t="s">
        <v>74</v>
      </c>
      <c r="BK103" s="195">
        <f>ROUND(I103*H103,2)</f>
        <v>0</v>
      </c>
      <c r="BL103" s="20" t="s">
        <v>124</v>
      </c>
      <c r="BM103" s="20" t="s">
        <v>180</v>
      </c>
    </row>
    <row r="104" spans="2:65" s="1" customFormat="1" ht="16.5" customHeight="1">
      <c r="B104" s="37"/>
      <c r="C104" s="201" t="s">
        <v>10</v>
      </c>
      <c r="D104" s="201" t="s">
        <v>181</v>
      </c>
      <c r="E104" s="202" t="s">
        <v>182</v>
      </c>
      <c r="F104" s="203" t="s">
        <v>183</v>
      </c>
      <c r="G104" s="204" t="s">
        <v>122</v>
      </c>
      <c r="H104" s="205">
        <v>0.57999999999999996</v>
      </c>
      <c r="I104" s="206"/>
      <c r="J104" s="207">
        <f>ROUND(I104*H104,2)</f>
        <v>0</v>
      </c>
      <c r="K104" s="203" t="s">
        <v>123</v>
      </c>
      <c r="L104" s="208"/>
      <c r="M104" s="209" t="s">
        <v>21</v>
      </c>
      <c r="N104" s="210" t="s">
        <v>40</v>
      </c>
      <c r="O104" s="38"/>
      <c r="P104" s="193">
        <f>O104*H104</f>
        <v>0</v>
      </c>
      <c r="Q104" s="193">
        <v>0.5</v>
      </c>
      <c r="R104" s="193">
        <f>Q104*H104</f>
        <v>0.28999999999999998</v>
      </c>
      <c r="S104" s="193">
        <v>0</v>
      </c>
      <c r="T104" s="194">
        <f>S104*H104</f>
        <v>0</v>
      </c>
      <c r="AR104" s="20" t="s">
        <v>160</v>
      </c>
      <c r="AT104" s="20" t="s">
        <v>181</v>
      </c>
      <c r="AU104" s="20" t="s">
        <v>81</v>
      </c>
      <c r="AY104" s="20" t="s">
        <v>117</v>
      </c>
      <c r="BE104" s="195">
        <f>IF(N104="základní",J104,0)</f>
        <v>0</v>
      </c>
      <c r="BF104" s="195">
        <f>IF(N104="snížená",J104,0)</f>
        <v>0</v>
      </c>
      <c r="BG104" s="195">
        <f>IF(N104="zákl. přenesená",J104,0)</f>
        <v>0</v>
      </c>
      <c r="BH104" s="195">
        <f>IF(N104="sníž. přenesená",J104,0)</f>
        <v>0</v>
      </c>
      <c r="BI104" s="195">
        <f>IF(N104="nulová",J104,0)</f>
        <v>0</v>
      </c>
      <c r="BJ104" s="20" t="s">
        <v>74</v>
      </c>
      <c r="BK104" s="195">
        <f>ROUND(I104*H104,2)</f>
        <v>0</v>
      </c>
      <c r="BL104" s="20" t="s">
        <v>124</v>
      </c>
      <c r="BM104" s="20" t="s">
        <v>184</v>
      </c>
    </row>
    <row r="105" spans="2:65" s="1" customFormat="1" ht="25.5" customHeight="1">
      <c r="B105" s="37"/>
      <c r="C105" s="184" t="s">
        <v>185</v>
      </c>
      <c r="D105" s="184" t="s">
        <v>119</v>
      </c>
      <c r="E105" s="185" t="s">
        <v>186</v>
      </c>
      <c r="F105" s="186" t="s">
        <v>187</v>
      </c>
      <c r="G105" s="187" t="s">
        <v>188</v>
      </c>
      <c r="H105" s="188">
        <v>1</v>
      </c>
      <c r="I105" s="189"/>
      <c r="J105" s="190">
        <f>ROUND(I105*H105,2)</f>
        <v>0</v>
      </c>
      <c r="K105" s="186" t="s">
        <v>21</v>
      </c>
      <c r="L105" s="57"/>
      <c r="M105" s="191" t="s">
        <v>21</v>
      </c>
      <c r="N105" s="192" t="s">
        <v>40</v>
      </c>
      <c r="O105" s="38"/>
      <c r="P105" s="193">
        <f>O105*H105</f>
        <v>0</v>
      </c>
      <c r="Q105" s="193">
        <v>0</v>
      </c>
      <c r="R105" s="193">
        <f>Q105*H105</f>
        <v>0</v>
      </c>
      <c r="S105" s="193">
        <v>0</v>
      </c>
      <c r="T105" s="194">
        <f>S105*H105</f>
        <v>0</v>
      </c>
      <c r="AR105" s="20" t="s">
        <v>124</v>
      </c>
      <c r="AT105" s="20" t="s">
        <v>119</v>
      </c>
      <c r="AU105" s="20" t="s">
        <v>81</v>
      </c>
      <c r="AY105" s="20" t="s">
        <v>117</v>
      </c>
      <c r="BE105" s="195">
        <f>IF(N105="základní",J105,0)</f>
        <v>0</v>
      </c>
      <c r="BF105" s="195">
        <f>IF(N105="snížená",J105,0)</f>
        <v>0</v>
      </c>
      <c r="BG105" s="195">
        <f>IF(N105="zákl. přenesená",J105,0)</f>
        <v>0</v>
      </c>
      <c r="BH105" s="195">
        <f>IF(N105="sníž. přenesená",J105,0)</f>
        <v>0</v>
      </c>
      <c r="BI105" s="195">
        <f>IF(N105="nulová",J105,0)</f>
        <v>0</v>
      </c>
      <c r="BJ105" s="20" t="s">
        <v>74</v>
      </c>
      <c r="BK105" s="195">
        <f>ROUND(I105*H105,2)</f>
        <v>0</v>
      </c>
      <c r="BL105" s="20" t="s">
        <v>124</v>
      </c>
      <c r="BM105" s="20" t="s">
        <v>189</v>
      </c>
    </row>
    <row r="106" spans="2:65" s="10" customFormat="1" ht="29.85" customHeight="1">
      <c r="B106" s="167"/>
      <c r="C106" s="168"/>
      <c r="D106" s="181" t="s">
        <v>68</v>
      </c>
      <c r="E106" s="182" t="s">
        <v>142</v>
      </c>
      <c r="F106" s="182" t="s">
        <v>190</v>
      </c>
      <c r="G106" s="168"/>
      <c r="H106" s="168"/>
      <c r="I106" s="171"/>
      <c r="J106" s="183">
        <f>BK106</f>
        <v>0</v>
      </c>
      <c r="K106" s="168"/>
      <c r="L106" s="173"/>
      <c r="M106" s="174"/>
      <c r="N106" s="175"/>
      <c r="O106" s="175"/>
      <c r="P106" s="176">
        <f>SUM(P107:P110)</f>
        <v>0</v>
      </c>
      <c r="Q106" s="175"/>
      <c r="R106" s="176">
        <f>SUM(R107:R110)</f>
        <v>0</v>
      </c>
      <c r="S106" s="175"/>
      <c r="T106" s="177">
        <f>SUM(T107:T110)</f>
        <v>0.7</v>
      </c>
      <c r="AR106" s="178" t="s">
        <v>74</v>
      </c>
      <c r="AT106" s="179" t="s">
        <v>68</v>
      </c>
      <c r="AU106" s="179" t="s">
        <v>74</v>
      </c>
      <c r="AY106" s="178" t="s">
        <v>117</v>
      </c>
      <c r="BK106" s="180">
        <f>SUM(BK107:BK110)</f>
        <v>0</v>
      </c>
    </row>
    <row r="107" spans="2:65" s="1" customFormat="1" ht="16.5" customHeight="1">
      <c r="B107" s="37"/>
      <c r="C107" s="184" t="s">
        <v>81</v>
      </c>
      <c r="D107" s="184" t="s">
        <v>119</v>
      </c>
      <c r="E107" s="185" t="s">
        <v>191</v>
      </c>
      <c r="F107" s="186" t="s">
        <v>192</v>
      </c>
      <c r="G107" s="187" t="s">
        <v>122</v>
      </c>
      <c r="H107" s="188">
        <v>0.35</v>
      </c>
      <c r="I107" s="189"/>
      <c r="J107" s="190">
        <f>ROUND(I107*H107,2)</f>
        <v>0</v>
      </c>
      <c r="K107" s="186" t="s">
        <v>123</v>
      </c>
      <c r="L107" s="57"/>
      <c r="M107" s="191" t="s">
        <v>21</v>
      </c>
      <c r="N107" s="192" t="s">
        <v>40</v>
      </c>
      <c r="O107" s="38"/>
      <c r="P107" s="193">
        <f>O107*H107</f>
        <v>0</v>
      </c>
      <c r="Q107" s="193">
        <v>0</v>
      </c>
      <c r="R107" s="193">
        <f>Q107*H107</f>
        <v>0</v>
      </c>
      <c r="S107" s="193">
        <v>2</v>
      </c>
      <c r="T107" s="194">
        <f>S107*H107</f>
        <v>0.7</v>
      </c>
      <c r="AR107" s="20" t="s">
        <v>124</v>
      </c>
      <c r="AT107" s="20" t="s">
        <v>119</v>
      </c>
      <c r="AU107" s="20" t="s">
        <v>81</v>
      </c>
      <c r="AY107" s="20" t="s">
        <v>117</v>
      </c>
      <c r="BE107" s="195">
        <f>IF(N107="základní",J107,0)</f>
        <v>0</v>
      </c>
      <c r="BF107" s="195">
        <f>IF(N107="snížená",J107,0)</f>
        <v>0</v>
      </c>
      <c r="BG107" s="195">
        <f>IF(N107="zákl. přenesená",J107,0)</f>
        <v>0</v>
      </c>
      <c r="BH107" s="195">
        <f>IF(N107="sníž. přenesená",J107,0)</f>
        <v>0</v>
      </c>
      <c r="BI107" s="195">
        <f>IF(N107="nulová",J107,0)</f>
        <v>0</v>
      </c>
      <c r="BJ107" s="20" t="s">
        <v>74</v>
      </c>
      <c r="BK107" s="195">
        <f>ROUND(I107*H107,2)</f>
        <v>0</v>
      </c>
      <c r="BL107" s="20" t="s">
        <v>124</v>
      </c>
      <c r="BM107" s="20" t="s">
        <v>193</v>
      </c>
    </row>
    <row r="108" spans="2:65" s="1" customFormat="1" ht="27">
      <c r="B108" s="37"/>
      <c r="C108" s="59"/>
      <c r="D108" s="196" t="s">
        <v>146</v>
      </c>
      <c r="E108" s="59"/>
      <c r="F108" s="197" t="s">
        <v>194</v>
      </c>
      <c r="G108" s="59"/>
      <c r="H108" s="59"/>
      <c r="I108" s="154"/>
      <c r="J108" s="59"/>
      <c r="K108" s="59"/>
      <c r="L108" s="57"/>
      <c r="M108" s="198"/>
      <c r="N108" s="38"/>
      <c r="O108" s="38"/>
      <c r="P108" s="38"/>
      <c r="Q108" s="38"/>
      <c r="R108" s="38"/>
      <c r="S108" s="38"/>
      <c r="T108" s="74"/>
      <c r="AT108" s="20" t="s">
        <v>146</v>
      </c>
      <c r="AU108" s="20" t="s">
        <v>81</v>
      </c>
    </row>
    <row r="109" spans="2:65" s="1" customFormat="1" ht="16.5" customHeight="1">
      <c r="B109" s="37"/>
      <c r="C109" s="184" t="s">
        <v>165</v>
      </c>
      <c r="D109" s="184" t="s">
        <v>119</v>
      </c>
      <c r="E109" s="185" t="s">
        <v>195</v>
      </c>
      <c r="F109" s="186" t="s">
        <v>196</v>
      </c>
      <c r="G109" s="187" t="s">
        <v>197</v>
      </c>
      <c r="H109" s="188">
        <v>1</v>
      </c>
      <c r="I109" s="189"/>
      <c r="J109" s="190">
        <f>ROUND(I109*H109,2)</f>
        <v>0</v>
      </c>
      <c r="K109" s="186" t="s">
        <v>21</v>
      </c>
      <c r="L109" s="57"/>
      <c r="M109" s="191" t="s">
        <v>21</v>
      </c>
      <c r="N109" s="192" t="s">
        <v>40</v>
      </c>
      <c r="O109" s="38"/>
      <c r="P109" s="193">
        <f>O109*H109</f>
        <v>0</v>
      </c>
      <c r="Q109" s="193">
        <v>0</v>
      </c>
      <c r="R109" s="193">
        <f>Q109*H109</f>
        <v>0</v>
      </c>
      <c r="S109" s="193">
        <v>0</v>
      </c>
      <c r="T109" s="194">
        <f>S109*H109</f>
        <v>0</v>
      </c>
      <c r="AR109" s="20" t="s">
        <v>124</v>
      </c>
      <c r="AT109" s="20" t="s">
        <v>119</v>
      </c>
      <c r="AU109" s="20" t="s">
        <v>81</v>
      </c>
      <c r="AY109" s="20" t="s">
        <v>117</v>
      </c>
      <c r="BE109" s="195">
        <f>IF(N109="základní",J109,0)</f>
        <v>0</v>
      </c>
      <c r="BF109" s="195">
        <f>IF(N109="snížená",J109,0)</f>
        <v>0</v>
      </c>
      <c r="BG109" s="195">
        <f>IF(N109="zákl. přenesená",J109,0)</f>
        <v>0</v>
      </c>
      <c r="BH109" s="195">
        <f>IF(N109="sníž. přenesená",J109,0)</f>
        <v>0</v>
      </c>
      <c r="BI109" s="195">
        <f>IF(N109="nulová",J109,0)</f>
        <v>0</v>
      </c>
      <c r="BJ109" s="20" t="s">
        <v>74</v>
      </c>
      <c r="BK109" s="195">
        <f>ROUND(I109*H109,2)</f>
        <v>0</v>
      </c>
      <c r="BL109" s="20" t="s">
        <v>124</v>
      </c>
      <c r="BM109" s="20" t="s">
        <v>198</v>
      </c>
    </row>
    <row r="110" spans="2:65" s="1" customFormat="1" ht="16.5" customHeight="1">
      <c r="B110" s="37"/>
      <c r="C110" s="184" t="s">
        <v>124</v>
      </c>
      <c r="D110" s="184" t="s">
        <v>119</v>
      </c>
      <c r="E110" s="185" t="s">
        <v>199</v>
      </c>
      <c r="F110" s="186" t="s">
        <v>200</v>
      </c>
      <c r="G110" s="187" t="s">
        <v>197</v>
      </c>
      <c r="H110" s="188">
        <v>1</v>
      </c>
      <c r="I110" s="189"/>
      <c r="J110" s="190">
        <f>ROUND(I110*H110,2)</f>
        <v>0</v>
      </c>
      <c r="K110" s="186" t="s">
        <v>21</v>
      </c>
      <c r="L110" s="57"/>
      <c r="M110" s="191" t="s">
        <v>21</v>
      </c>
      <c r="N110" s="192" t="s">
        <v>40</v>
      </c>
      <c r="O110" s="38"/>
      <c r="P110" s="193">
        <f>O110*H110</f>
        <v>0</v>
      </c>
      <c r="Q110" s="193">
        <v>0</v>
      </c>
      <c r="R110" s="193">
        <f>Q110*H110</f>
        <v>0</v>
      </c>
      <c r="S110" s="193">
        <v>0</v>
      </c>
      <c r="T110" s="194">
        <f>S110*H110</f>
        <v>0</v>
      </c>
      <c r="AR110" s="20" t="s">
        <v>124</v>
      </c>
      <c r="AT110" s="20" t="s">
        <v>119</v>
      </c>
      <c r="AU110" s="20" t="s">
        <v>81</v>
      </c>
      <c r="AY110" s="20" t="s">
        <v>117</v>
      </c>
      <c r="BE110" s="195">
        <f>IF(N110="základní",J110,0)</f>
        <v>0</v>
      </c>
      <c r="BF110" s="195">
        <f>IF(N110="snížená",J110,0)</f>
        <v>0</v>
      </c>
      <c r="BG110" s="195">
        <f>IF(N110="zákl. přenesená",J110,0)</f>
        <v>0</v>
      </c>
      <c r="BH110" s="195">
        <f>IF(N110="sníž. přenesená",J110,0)</f>
        <v>0</v>
      </c>
      <c r="BI110" s="195">
        <f>IF(N110="nulová",J110,0)</f>
        <v>0</v>
      </c>
      <c r="BJ110" s="20" t="s">
        <v>74</v>
      </c>
      <c r="BK110" s="195">
        <f>ROUND(I110*H110,2)</f>
        <v>0</v>
      </c>
      <c r="BL110" s="20" t="s">
        <v>124</v>
      </c>
      <c r="BM110" s="20" t="s">
        <v>201</v>
      </c>
    </row>
    <row r="111" spans="2:65" s="10" customFormat="1" ht="29.85" customHeight="1">
      <c r="B111" s="167"/>
      <c r="C111" s="168"/>
      <c r="D111" s="181" t="s">
        <v>68</v>
      </c>
      <c r="E111" s="182" t="s">
        <v>202</v>
      </c>
      <c r="F111" s="182" t="s">
        <v>203</v>
      </c>
      <c r="G111" s="168"/>
      <c r="H111" s="168"/>
      <c r="I111" s="171"/>
      <c r="J111" s="183">
        <f>BK111</f>
        <v>0</v>
      </c>
      <c r="K111" s="168"/>
      <c r="L111" s="173"/>
      <c r="M111" s="174"/>
      <c r="N111" s="175"/>
      <c r="O111" s="175"/>
      <c r="P111" s="176">
        <f>P112</f>
        <v>0</v>
      </c>
      <c r="Q111" s="175"/>
      <c r="R111" s="176">
        <f>R112</f>
        <v>0</v>
      </c>
      <c r="S111" s="175"/>
      <c r="T111" s="177">
        <f>T112</f>
        <v>0</v>
      </c>
      <c r="AR111" s="178" t="s">
        <v>74</v>
      </c>
      <c r="AT111" s="179" t="s">
        <v>68</v>
      </c>
      <c r="AU111" s="179" t="s">
        <v>74</v>
      </c>
      <c r="AY111" s="178" t="s">
        <v>117</v>
      </c>
      <c r="BK111" s="180">
        <f>BK112</f>
        <v>0</v>
      </c>
    </row>
    <row r="112" spans="2:65" s="1" customFormat="1" ht="38.25" customHeight="1">
      <c r="B112" s="37"/>
      <c r="C112" s="184" t="s">
        <v>204</v>
      </c>
      <c r="D112" s="184" t="s">
        <v>119</v>
      </c>
      <c r="E112" s="185" t="s">
        <v>205</v>
      </c>
      <c r="F112" s="186" t="s">
        <v>206</v>
      </c>
      <c r="G112" s="187" t="s">
        <v>158</v>
      </c>
      <c r="H112" s="188">
        <v>23.498999999999999</v>
      </c>
      <c r="I112" s="189"/>
      <c r="J112" s="190">
        <f>ROUND(I112*H112,2)</f>
        <v>0</v>
      </c>
      <c r="K112" s="186" t="s">
        <v>123</v>
      </c>
      <c r="L112" s="57"/>
      <c r="M112" s="191" t="s">
        <v>21</v>
      </c>
      <c r="N112" s="192" t="s">
        <v>40</v>
      </c>
      <c r="O112" s="38"/>
      <c r="P112" s="193">
        <f>O112*H112</f>
        <v>0</v>
      </c>
      <c r="Q112" s="193">
        <v>0</v>
      </c>
      <c r="R112" s="193">
        <f>Q112*H112</f>
        <v>0</v>
      </c>
      <c r="S112" s="193">
        <v>0</v>
      </c>
      <c r="T112" s="194">
        <f>S112*H112</f>
        <v>0</v>
      </c>
      <c r="AR112" s="20" t="s">
        <v>124</v>
      </c>
      <c r="AT112" s="20" t="s">
        <v>119</v>
      </c>
      <c r="AU112" s="20" t="s">
        <v>81</v>
      </c>
      <c r="AY112" s="20" t="s">
        <v>117</v>
      </c>
      <c r="BE112" s="195">
        <f>IF(N112="základní",J112,0)</f>
        <v>0</v>
      </c>
      <c r="BF112" s="195">
        <f>IF(N112="snížená",J112,0)</f>
        <v>0</v>
      </c>
      <c r="BG112" s="195">
        <f>IF(N112="zákl. přenesená",J112,0)</f>
        <v>0</v>
      </c>
      <c r="BH112" s="195">
        <f>IF(N112="sníž. přenesená",J112,0)</f>
        <v>0</v>
      </c>
      <c r="BI112" s="195">
        <f>IF(N112="nulová",J112,0)</f>
        <v>0</v>
      </c>
      <c r="BJ112" s="20" t="s">
        <v>74</v>
      </c>
      <c r="BK112" s="195">
        <f>ROUND(I112*H112,2)</f>
        <v>0</v>
      </c>
      <c r="BL112" s="20" t="s">
        <v>124</v>
      </c>
      <c r="BM112" s="20" t="s">
        <v>207</v>
      </c>
    </row>
    <row r="113" spans="2:65" s="10" customFormat="1" ht="37.35" customHeight="1">
      <c r="B113" s="167"/>
      <c r="C113" s="168"/>
      <c r="D113" s="169" t="s">
        <v>68</v>
      </c>
      <c r="E113" s="170" t="s">
        <v>208</v>
      </c>
      <c r="F113" s="170" t="s">
        <v>209</v>
      </c>
      <c r="G113" s="168"/>
      <c r="H113" s="168"/>
      <c r="I113" s="171"/>
      <c r="J113" s="172">
        <f>BK113</f>
        <v>0</v>
      </c>
      <c r="K113" s="168"/>
      <c r="L113" s="173"/>
      <c r="M113" s="174"/>
      <c r="N113" s="175"/>
      <c r="O113" s="175"/>
      <c r="P113" s="176">
        <f>P114+P121</f>
        <v>0</v>
      </c>
      <c r="Q113" s="175"/>
      <c r="R113" s="176">
        <f>R114+R121</f>
        <v>2.5950000000000002</v>
      </c>
      <c r="S113" s="175"/>
      <c r="T113" s="177">
        <f>T114+T121</f>
        <v>0</v>
      </c>
      <c r="AR113" s="178" t="s">
        <v>81</v>
      </c>
      <c r="AT113" s="179" t="s">
        <v>68</v>
      </c>
      <c r="AU113" s="179" t="s">
        <v>69</v>
      </c>
      <c r="AY113" s="178" t="s">
        <v>117</v>
      </c>
      <c r="BK113" s="180">
        <f>BK114+BK121</f>
        <v>0</v>
      </c>
    </row>
    <row r="114" spans="2:65" s="10" customFormat="1" ht="19.899999999999999" customHeight="1">
      <c r="B114" s="167"/>
      <c r="C114" s="168"/>
      <c r="D114" s="181" t="s">
        <v>68</v>
      </c>
      <c r="E114" s="182" t="s">
        <v>210</v>
      </c>
      <c r="F114" s="182" t="s">
        <v>211</v>
      </c>
      <c r="G114" s="168"/>
      <c r="H114" s="168"/>
      <c r="I114" s="171"/>
      <c r="J114" s="183">
        <f>BK114</f>
        <v>0</v>
      </c>
      <c r="K114" s="168"/>
      <c r="L114" s="173"/>
      <c r="M114" s="174"/>
      <c r="N114" s="175"/>
      <c r="O114" s="175"/>
      <c r="P114" s="176">
        <f>SUM(P115:P120)</f>
        <v>0</v>
      </c>
      <c r="Q114" s="175"/>
      <c r="R114" s="176">
        <f>SUM(R115:R120)</f>
        <v>0.25</v>
      </c>
      <c r="S114" s="175"/>
      <c r="T114" s="177">
        <f>SUM(T115:T120)</f>
        <v>0</v>
      </c>
      <c r="AR114" s="178" t="s">
        <v>81</v>
      </c>
      <c r="AT114" s="179" t="s">
        <v>68</v>
      </c>
      <c r="AU114" s="179" t="s">
        <v>74</v>
      </c>
      <c r="AY114" s="178" t="s">
        <v>117</v>
      </c>
      <c r="BK114" s="180">
        <f>SUM(BK115:BK120)</f>
        <v>0</v>
      </c>
    </row>
    <row r="115" spans="2:65" s="1" customFormat="1" ht="16.5" customHeight="1">
      <c r="B115" s="37"/>
      <c r="C115" s="184" t="s">
        <v>9</v>
      </c>
      <c r="D115" s="184" t="s">
        <v>119</v>
      </c>
      <c r="E115" s="185" t="s">
        <v>212</v>
      </c>
      <c r="F115" s="186" t="s">
        <v>213</v>
      </c>
      <c r="G115" s="187" t="s">
        <v>214</v>
      </c>
      <c r="H115" s="188">
        <v>13.8</v>
      </c>
      <c r="I115" s="189"/>
      <c r="J115" s="190">
        <f t="shared" ref="J115:J120" si="10">ROUND(I115*H115,2)</f>
        <v>0</v>
      </c>
      <c r="K115" s="186" t="s">
        <v>123</v>
      </c>
      <c r="L115" s="57"/>
      <c r="M115" s="191" t="s">
        <v>21</v>
      </c>
      <c r="N115" s="192" t="s">
        <v>40</v>
      </c>
      <c r="O115" s="38"/>
      <c r="P115" s="193">
        <f t="shared" ref="P115:P120" si="11">O115*H115</f>
        <v>0</v>
      </c>
      <c r="Q115" s="193">
        <v>0</v>
      </c>
      <c r="R115" s="193">
        <f t="shared" ref="R115:R120" si="12">Q115*H115</f>
        <v>0</v>
      </c>
      <c r="S115" s="193">
        <v>0</v>
      </c>
      <c r="T115" s="194">
        <f t="shared" ref="T115:T120" si="13">S115*H115</f>
        <v>0</v>
      </c>
      <c r="AR115" s="20" t="s">
        <v>185</v>
      </c>
      <c r="AT115" s="20" t="s">
        <v>119</v>
      </c>
      <c r="AU115" s="20" t="s">
        <v>81</v>
      </c>
      <c r="AY115" s="20" t="s">
        <v>117</v>
      </c>
      <c r="BE115" s="195">
        <f t="shared" ref="BE115:BE120" si="14">IF(N115="základní",J115,0)</f>
        <v>0</v>
      </c>
      <c r="BF115" s="195">
        <f t="shared" ref="BF115:BF120" si="15">IF(N115="snížená",J115,0)</f>
        <v>0</v>
      </c>
      <c r="BG115" s="195">
        <f t="shared" ref="BG115:BG120" si="16">IF(N115="zákl. přenesená",J115,0)</f>
        <v>0</v>
      </c>
      <c r="BH115" s="195">
        <f t="shared" ref="BH115:BH120" si="17">IF(N115="sníž. přenesená",J115,0)</f>
        <v>0</v>
      </c>
      <c r="BI115" s="195">
        <f t="shared" ref="BI115:BI120" si="18">IF(N115="nulová",J115,0)</f>
        <v>0</v>
      </c>
      <c r="BJ115" s="20" t="s">
        <v>74</v>
      </c>
      <c r="BK115" s="195">
        <f t="shared" ref="BK115:BK120" si="19">ROUND(I115*H115,2)</f>
        <v>0</v>
      </c>
      <c r="BL115" s="20" t="s">
        <v>185</v>
      </c>
      <c r="BM115" s="20" t="s">
        <v>215</v>
      </c>
    </row>
    <row r="116" spans="2:65" s="1" customFormat="1" ht="25.5" customHeight="1">
      <c r="B116" s="37"/>
      <c r="C116" s="201" t="s">
        <v>216</v>
      </c>
      <c r="D116" s="201" t="s">
        <v>181</v>
      </c>
      <c r="E116" s="202" t="s">
        <v>217</v>
      </c>
      <c r="F116" s="203" t="s">
        <v>218</v>
      </c>
      <c r="G116" s="204" t="s">
        <v>214</v>
      </c>
      <c r="H116" s="205">
        <v>3</v>
      </c>
      <c r="I116" s="206"/>
      <c r="J116" s="207">
        <f t="shared" si="10"/>
        <v>0</v>
      </c>
      <c r="K116" s="203" t="s">
        <v>21</v>
      </c>
      <c r="L116" s="208"/>
      <c r="M116" s="209" t="s">
        <v>21</v>
      </c>
      <c r="N116" s="210" t="s">
        <v>40</v>
      </c>
      <c r="O116" s="38"/>
      <c r="P116" s="193">
        <f t="shared" si="11"/>
        <v>0</v>
      </c>
      <c r="Q116" s="193">
        <v>0</v>
      </c>
      <c r="R116" s="193">
        <f t="shared" si="12"/>
        <v>0</v>
      </c>
      <c r="S116" s="193">
        <v>0</v>
      </c>
      <c r="T116" s="194">
        <f t="shared" si="13"/>
        <v>0</v>
      </c>
      <c r="AR116" s="20" t="s">
        <v>219</v>
      </c>
      <c r="AT116" s="20" t="s">
        <v>181</v>
      </c>
      <c r="AU116" s="20" t="s">
        <v>81</v>
      </c>
      <c r="AY116" s="20" t="s">
        <v>117</v>
      </c>
      <c r="BE116" s="195">
        <f t="shared" si="14"/>
        <v>0</v>
      </c>
      <c r="BF116" s="195">
        <f t="shared" si="15"/>
        <v>0</v>
      </c>
      <c r="BG116" s="195">
        <f t="shared" si="16"/>
        <v>0</v>
      </c>
      <c r="BH116" s="195">
        <f t="shared" si="17"/>
        <v>0</v>
      </c>
      <c r="BI116" s="195">
        <f t="shared" si="18"/>
        <v>0</v>
      </c>
      <c r="BJ116" s="20" t="s">
        <v>74</v>
      </c>
      <c r="BK116" s="195">
        <f t="shared" si="19"/>
        <v>0</v>
      </c>
      <c r="BL116" s="20" t="s">
        <v>185</v>
      </c>
      <c r="BM116" s="20" t="s">
        <v>220</v>
      </c>
    </row>
    <row r="117" spans="2:65" s="1" customFormat="1" ht="25.5" customHeight="1">
      <c r="B117" s="37"/>
      <c r="C117" s="201" t="s">
        <v>221</v>
      </c>
      <c r="D117" s="201" t="s">
        <v>181</v>
      </c>
      <c r="E117" s="202" t="s">
        <v>222</v>
      </c>
      <c r="F117" s="203" t="s">
        <v>223</v>
      </c>
      <c r="G117" s="204" t="s">
        <v>214</v>
      </c>
      <c r="H117" s="205">
        <v>2.7</v>
      </c>
      <c r="I117" s="206"/>
      <c r="J117" s="207">
        <f t="shared" si="10"/>
        <v>0</v>
      </c>
      <c r="K117" s="203" t="s">
        <v>21</v>
      </c>
      <c r="L117" s="208"/>
      <c r="M117" s="209" t="s">
        <v>21</v>
      </c>
      <c r="N117" s="210" t="s">
        <v>40</v>
      </c>
      <c r="O117" s="38"/>
      <c r="P117" s="193">
        <f t="shared" si="11"/>
        <v>0</v>
      </c>
      <c r="Q117" s="193">
        <v>0</v>
      </c>
      <c r="R117" s="193">
        <f t="shared" si="12"/>
        <v>0</v>
      </c>
      <c r="S117" s="193">
        <v>0</v>
      </c>
      <c r="T117" s="194">
        <f t="shared" si="13"/>
        <v>0</v>
      </c>
      <c r="AR117" s="20" t="s">
        <v>219</v>
      </c>
      <c r="AT117" s="20" t="s">
        <v>181</v>
      </c>
      <c r="AU117" s="20" t="s">
        <v>81</v>
      </c>
      <c r="AY117" s="20" t="s">
        <v>117</v>
      </c>
      <c r="BE117" s="195">
        <f t="shared" si="14"/>
        <v>0</v>
      </c>
      <c r="BF117" s="195">
        <f t="shared" si="15"/>
        <v>0</v>
      </c>
      <c r="BG117" s="195">
        <f t="shared" si="16"/>
        <v>0</v>
      </c>
      <c r="BH117" s="195">
        <f t="shared" si="17"/>
        <v>0</v>
      </c>
      <c r="BI117" s="195">
        <f t="shared" si="18"/>
        <v>0</v>
      </c>
      <c r="BJ117" s="20" t="s">
        <v>74</v>
      </c>
      <c r="BK117" s="195">
        <f t="shared" si="19"/>
        <v>0</v>
      </c>
      <c r="BL117" s="20" t="s">
        <v>185</v>
      </c>
      <c r="BM117" s="20" t="s">
        <v>224</v>
      </c>
    </row>
    <row r="118" spans="2:65" s="1" customFormat="1" ht="38.25" customHeight="1">
      <c r="B118" s="37"/>
      <c r="C118" s="201" t="s">
        <v>225</v>
      </c>
      <c r="D118" s="201" t="s">
        <v>181</v>
      </c>
      <c r="E118" s="202" t="s">
        <v>226</v>
      </c>
      <c r="F118" s="203" t="s">
        <v>227</v>
      </c>
      <c r="G118" s="204" t="s">
        <v>214</v>
      </c>
      <c r="H118" s="205">
        <v>4</v>
      </c>
      <c r="I118" s="206"/>
      <c r="J118" s="207">
        <f t="shared" si="10"/>
        <v>0</v>
      </c>
      <c r="K118" s="203" t="s">
        <v>21</v>
      </c>
      <c r="L118" s="208"/>
      <c r="M118" s="209" t="s">
        <v>21</v>
      </c>
      <c r="N118" s="210" t="s">
        <v>40</v>
      </c>
      <c r="O118" s="38"/>
      <c r="P118" s="193">
        <f t="shared" si="11"/>
        <v>0</v>
      </c>
      <c r="Q118" s="193">
        <v>0</v>
      </c>
      <c r="R118" s="193">
        <f t="shared" si="12"/>
        <v>0</v>
      </c>
      <c r="S118" s="193">
        <v>0</v>
      </c>
      <c r="T118" s="194">
        <f t="shared" si="13"/>
        <v>0</v>
      </c>
      <c r="AR118" s="20" t="s">
        <v>219</v>
      </c>
      <c r="AT118" s="20" t="s">
        <v>181</v>
      </c>
      <c r="AU118" s="20" t="s">
        <v>81</v>
      </c>
      <c r="AY118" s="20" t="s">
        <v>117</v>
      </c>
      <c r="BE118" s="195">
        <f t="shared" si="14"/>
        <v>0</v>
      </c>
      <c r="BF118" s="195">
        <f t="shared" si="15"/>
        <v>0</v>
      </c>
      <c r="BG118" s="195">
        <f t="shared" si="16"/>
        <v>0</v>
      </c>
      <c r="BH118" s="195">
        <f t="shared" si="17"/>
        <v>0</v>
      </c>
      <c r="BI118" s="195">
        <f t="shared" si="18"/>
        <v>0</v>
      </c>
      <c r="BJ118" s="20" t="s">
        <v>74</v>
      </c>
      <c r="BK118" s="195">
        <f t="shared" si="19"/>
        <v>0</v>
      </c>
      <c r="BL118" s="20" t="s">
        <v>185</v>
      </c>
      <c r="BM118" s="20" t="s">
        <v>228</v>
      </c>
    </row>
    <row r="119" spans="2:65" s="1" customFormat="1" ht="25.5" customHeight="1">
      <c r="B119" s="37"/>
      <c r="C119" s="201" t="s">
        <v>229</v>
      </c>
      <c r="D119" s="201" t="s">
        <v>181</v>
      </c>
      <c r="E119" s="202" t="s">
        <v>230</v>
      </c>
      <c r="F119" s="203" t="s">
        <v>231</v>
      </c>
      <c r="G119" s="204" t="s">
        <v>214</v>
      </c>
      <c r="H119" s="205">
        <v>4.0999999999999996</v>
      </c>
      <c r="I119" s="206"/>
      <c r="J119" s="207">
        <f t="shared" si="10"/>
        <v>0</v>
      </c>
      <c r="K119" s="203" t="s">
        <v>21</v>
      </c>
      <c r="L119" s="208"/>
      <c r="M119" s="209" t="s">
        <v>21</v>
      </c>
      <c r="N119" s="210" t="s">
        <v>40</v>
      </c>
      <c r="O119" s="38"/>
      <c r="P119" s="193">
        <f t="shared" si="11"/>
        <v>0</v>
      </c>
      <c r="Q119" s="193">
        <v>0</v>
      </c>
      <c r="R119" s="193">
        <f t="shared" si="12"/>
        <v>0</v>
      </c>
      <c r="S119" s="193">
        <v>0</v>
      </c>
      <c r="T119" s="194">
        <f t="shared" si="13"/>
        <v>0</v>
      </c>
      <c r="AR119" s="20" t="s">
        <v>219</v>
      </c>
      <c r="AT119" s="20" t="s">
        <v>181</v>
      </c>
      <c r="AU119" s="20" t="s">
        <v>81</v>
      </c>
      <c r="AY119" s="20" t="s">
        <v>117</v>
      </c>
      <c r="BE119" s="195">
        <f t="shared" si="14"/>
        <v>0</v>
      </c>
      <c r="BF119" s="195">
        <f t="shared" si="15"/>
        <v>0</v>
      </c>
      <c r="BG119" s="195">
        <f t="shared" si="16"/>
        <v>0</v>
      </c>
      <c r="BH119" s="195">
        <f t="shared" si="17"/>
        <v>0</v>
      </c>
      <c r="BI119" s="195">
        <f t="shared" si="18"/>
        <v>0</v>
      </c>
      <c r="BJ119" s="20" t="s">
        <v>74</v>
      </c>
      <c r="BK119" s="195">
        <f t="shared" si="19"/>
        <v>0</v>
      </c>
      <c r="BL119" s="20" t="s">
        <v>185</v>
      </c>
      <c r="BM119" s="20" t="s">
        <v>232</v>
      </c>
    </row>
    <row r="120" spans="2:65" s="1" customFormat="1" ht="38.25" customHeight="1">
      <c r="B120" s="37"/>
      <c r="C120" s="184" t="s">
        <v>233</v>
      </c>
      <c r="D120" s="184" t="s">
        <v>119</v>
      </c>
      <c r="E120" s="185" t="s">
        <v>234</v>
      </c>
      <c r="F120" s="186" t="s">
        <v>235</v>
      </c>
      <c r="G120" s="187" t="s">
        <v>158</v>
      </c>
      <c r="H120" s="188">
        <v>0.5</v>
      </c>
      <c r="I120" s="189"/>
      <c r="J120" s="190">
        <f t="shared" si="10"/>
        <v>0</v>
      </c>
      <c r="K120" s="186" t="s">
        <v>123</v>
      </c>
      <c r="L120" s="57"/>
      <c r="M120" s="191" t="s">
        <v>21</v>
      </c>
      <c r="N120" s="192" t="s">
        <v>40</v>
      </c>
      <c r="O120" s="38"/>
      <c r="P120" s="193">
        <f t="shared" si="11"/>
        <v>0</v>
      </c>
      <c r="Q120" s="193">
        <v>0.5</v>
      </c>
      <c r="R120" s="193">
        <f t="shared" si="12"/>
        <v>0.25</v>
      </c>
      <c r="S120" s="193">
        <v>0</v>
      </c>
      <c r="T120" s="194">
        <f t="shared" si="13"/>
        <v>0</v>
      </c>
      <c r="AR120" s="20" t="s">
        <v>185</v>
      </c>
      <c r="AT120" s="20" t="s">
        <v>119</v>
      </c>
      <c r="AU120" s="20" t="s">
        <v>81</v>
      </c>
      <c r="AY120" s="20" t="s">
        <v>117</v>
      </c>
      <c r="BE120" s="195">
        <f t="shared" si="14"/>
        <v>0</v>
      </c>
      <c r="BF120" s="195">
        <f t="shared" si="15"/>
        <v>0</v>
      </c>
      <c r="BG120" s="195">
        <f t="shared" si="16"/>
        <v>0</v>
      </c>
      <c r="BH120" s="195">
        <f t="shared" si="17"/>
        <v>0</v>
      </c>
      <c r="BI120" s="195">
        <f t="shared" si="18"/>
        <v>0</v>
      </c>
      <c r="BJ120" s="20" t="s">
        <v>74</v>
      </c>
      <c r="BK120" s="195">
        <f t="shared" si="19"/>
        <v>0</v>
      </c>
      <c r="BL120" s="20" t="s">
        <v>185</v>
      </c>
      <c r="BM120" s="20" t="s">
        <v>236</v>
      </c>
    </row>
    <row r="121" spans="2:65" s="10" customFormat="1" ht="29.85" customHeight="1">
      <c r="B121" s="167"/>
      <c r="C121" s="168"/>
      <c r="D121" s="181" t="s">
        <v>68</v>
      </c>
      <c r="E121" s="182" t="s">
        <v>237</v>
      </c>
      <c r="F121" s="182" t="s">
        <v>238</v>
      </c>
      <c r="G121" s="168"/>
      <c r="H121" s="168"/>
      <c r="I121" s="171"/>
      <c r="J121" s="183">
        <f>BK121</f>
        <v>0</v>
      </c>
      <c r="K121" s="168"/>
      <c r="L121" s="173"/>
      <c r="M121" s="174"/>
      <c r="N121" s="175"/>
      <c r="O121" s="175"/>
      <c r="P121" s="176">
        <f>SUM(P122:P124)</f>
        <v>0</v>
      </c>
      <c r="Q121" s="175"/>
      <c r="R121" s="176">
        <f>SUM(R122:R124)</f>
        <v>2.3450000000000002</v>
      </c>
      <c r="S121" s="175"/>
      <c r="T121" s="177">
        <f>SUM(T122:T124)</f>
        <v>0</v>
      </c>
      <c r="AR121" s="178" t="s">
        <v>81</v>
      </c>
      <c r="AT121" s="179" t="s">
        <v>68</v>
      </c>
      <c r="AU121" s="179" t="s">
        <v>74</v>
      </c>
      <c r="AY121" s="178" t="s">
        <v>117</v>
      </c>
      <c r="BK121" s="180">
        <f>SUM(BK122:BK124)</f>
        <v>0</v>
      </c>
    </row>
    <row r="122" spans="2:65" s="1" customFormat="1" ht="25.5" customHeight="1">
      <c r="B122" s="37"/>
      <c r="C122" s="184" t="s">
        <v>239</v>
      </c>
      <c r="D122" s="184" t="s">
        <v>119</v>
      </c>
      <c r="E122" s="185" t="s">
        <v>240</v>
      </c>
      <c r="F122" s="186" t="s">
        <v>241</v>
      </c>
      <c r="G122" s="187" t="s">
        <v>175</v>
      </c>
      <c r="H122" s="188">
        <v>9.3800000000000008</v>
      </c>
      <c r="I122" s="189"/>
      <c r="J122" s="190">
        <f>ROUND(I122*H122,2)</f>
        <v>0</v>
      </c>
      <c r="K122" s="186" t="s">
        <v>123</v>
      </c>
      <c r="L122" s="57"/>
      <c r="M122" s="191" t="s">
        <v>21</v>
      </c>
      <c r="N122" s="192" t="s">
        <v>40</v>
      </c>
      <c r="O122" s="38"/>
      <c r="P122" s="193">
        <f>O122*H122</f>
        <v>0</v>
      </c>
      <c r="Q122" s="193">
        <v>0.25</v>
      </c>
      <c r="R122" s="193">
        <f>Q122*H122</f>
        <v>2.3450000000000002</v>
      </c>
      <c r="S122" s="193">
        <v>0</v>
      </c>
      <c r="T122" s="194">
        <f>S122*H122</f>
        <v>0</v>
      </c>
      <c r="AR122" s="20" t="s">
        <v>185</v>
      </c>
      <c r="AT122" s="20" t="s">
        <v>119</v>
      </c>
      <c r="AU122" s="20" t="s">
        <v>81</v>
      </c>
      <c r="AY122" s="20" t="s">
        <v>117</v>
      </c>
      <c r="BE122" s="195">
        <f>IF(N122="základní",J122,0)</f>
        <v>0</v>
      </c>
      <c r="BF122" s="195">
        <f>IF(N122="snížená",J122,0)</f>
        <v>0</v>
      </c>
      <c r="BG122" s="195">
        <f>IF(N122="zákl. přenesená",J122,0)</f>
        <v>0</v>
      </c>
      <c r="BH122" s="195">
        <f>IF(N122="sníž. přenesená",J122,0)</f>
        <v>0</v>
      </c>
      <c r="BI122" s="195">
        <f>IF(N122="nulová",J122,0)</f>
        <v>0</v>
      </c>
      <c r="BJ122" s="20" t="s">
        <v>74</v>
      </c>
      <c r="BK122" s="195">
        <f>ROUND(I122*H122,2)</f>
        <v>0</v>
      </c>
      <c r="BL122" s="20" t="s">
        <v>185</v>
      </c>
      <c r="BM122" s="20" t="s">
        <v>242</v>
      </c>
    </row>
    <row r="123" spans="2:65" s="1" customFormat="1" ht="16.5" customHeight="1">
      <c r="B123" s="37"/>
      <c r="C123" s="201" t="s">
        <v>243</v>
      </c>
      <c r="D123" s="201" t="s">
        <v>181</v>
      </c>
      <c r="E123" s="202" t="s">
        <v>244</v>
      </c>
      <c r="F123" s="203" t="s">
        <v>245</v>
      </c>
      <c r="G123" s="204" t="s">
        <v>122</v>
      </c>
      <c r="H123" s="205">
        <v>1.4</v>
      </c>
      <c r="I123" s="206"/>
      <c r="J123" s="207">
        <f>ROUND(I123*H123,2)</f>
        <v>0</v>
      </c>
      <c r="K123" s="203" t="s">
        <v>21</v>
      </c>
      <c r="L123" s="208"/>
      <c r="M123" s="209" t="s">
        <v>21</v>
      </c>
      <c r="N123" s="210" t="s">
        <v>40</v>
      </c>
      <c r="O123" s="38"/>
      <c r="P123" s="193">
        <f>O123*H123</f>
        <v>0</v>
      </c>
      <c r="Q123" s="193">
        <v>0</v>
      </c>
      <c r="R123" s="193">
        <f>Q123*H123</f>
        <v>0</v>
      </c>
      <c r="S123" s="193">
        <v>0</v>
      </c>
      <c r="T123" s="194">
        <f>S123*H123</f>
        <v>0</v>
      </c>
      <c r="AR123" s="20" t="s">
        <v>219</v>
      </c>
      <c r="AT123" s="20" t="s">
        <v>181</v>
      </c>
      <c r="AU123" s="20" t="s">
        <v>81</v>
      </c>
      <c r="AY123" s="20" t="s">
        <v>117</v>
      </c>
      <c r="BE123" s="195">
        <f>IF(N123="základní",J123,0)</f>
        <v>0</v>
      </c>
      <c r="BF123" s="195">
        <f>IF(N123="snížená",J123,0)</f>
        <v>0</v>
      </c>
      <c r="BG123" s="195">
        <f>IF(N123="zákl. přenesená",J123,0)</f>
        <v>0</v>
      </c>
      <c r="BH123" s="195">
        <f>IF(N123="sníž. přenesená",J123,0)</f>
        <v>0</v>
      </c>
      <c r="BI123" s="195">
        <f>IF(N123="nulová",J123,0)</f>
        <v>0</v>
      </c>
      <c r="BJ123" s="20" t="s">
        <v>74</v>
      </c>
      <c r="BK123" s="195">
        <f>ROUND(I123*H123,2)</f>
        <v>0</v>
      </c>
      <c r="BL123" s="20" t="s">
        <v>185</v>
      </c>
      <c r="BM123" s="20" t="s">
        <v>246</v>
      </c>
    </row>
    <row r="124" spans="2:65" s="1" customFormat="1" ht="25.5" customHeight="1">
      <c r="B124" s="37"/>
      <c r="C124" s="184" t="s">
        <v>247</v>
      </c>
      <c r="D124" s="184" t="s">
        <v>119</v>
      </c>
      <c r="E124" s="185" t="s">
        <v>248</v>
      </c>
      <c r="F124" s="186" t="s">
        <v>249</v>
      </c>
      <c r="G124" s="187" t="s">
        <v>158</v>
      </c>
      <c r="H124" s="188">
        <v>2.3450000000000002</v>
      </c>
      <c r="I124" s="189"/>
      <c r="J124" s="190">
        <f>ROUND(I124*H124,2)</f>
        <v>0</v>
      </c>
      <c r="K124" s="186" t="s">
        <v>123</v>
      </c>
      <c r="L124" s="57"/>
      <c r="M124" s="191" t="s">
        <v>21</v>
      </c>
      <c r="N124" s="192" t="s">
        <v>40</v>
      </c>
      <c r="O124" s="38"/>
      <c r="P124" s="193">
        <f>O124*H124</f>
        <v>0</v>
      </c>
      <c r="Q124" s="193">
        <v>0</v>
      </c>
      <c r="R124" s="193">
        <f>Q124*H124</f>
        <v>0</v>
      </c>
      <c r="S124" s="193">
        <v>0</v>
      </c>
      <c r="T124" s="194">
        <f>S124*H124</f>
        <v>0</v>
      </c>
      <c r="AR124" s="20" t="s">
        <v>185</v>
      </c>
      <c r="AT124" s="20" t="s">
        <v>119</v>
      </c>
      <c r="AU124" s="20" t="s">
        <v>81</v>
      </c>
      <c r="AY124" s="20" t="s">
        <v>117</v>
      </c>
      <c r="BE124" s="195">
        <f>IF(N124="základní",J124,0)</f>
        <v>0</v>
      </c>
      <c r="BF124" s="195">
        <f>IF(N124="snížená",J124,0)</f>
        <v>0</v>
      </c>
      <c r="BG124" s="195">
        <f>IF(N124="zákl. přenesená",J124,0)</f>
        <v>0</v>
      </c>
      <c r="BH124" s="195">
        <f>IF(N124="sníž. přenesená",J124,0)</f>
        <v>0</v>
      </c>
      <c r="BI124" s="195">
        <f>IF(N124="nulová",J124,0)</f>
        <v>0</v>
      </c>
      <c r="BJ124" s="20" t="s">
        <v>74</v>
      </c>
      <c r="BK124" s="195">
        <f>ROUND(I124*H124,2)</f>
        <v>0</v>
      </c>
      <c r="BL124" s="20" t="s">
        <v>185</v>
      </c>
      <c r="BM124" s="20" t="s">
        <v>250</v>
      </c>
    </row>
    <row r="125" spans="2:65" s="10" customFormat="1" ht="37.35" customHeight="1">
      <c r="B125" s="167"/>
      <c r="C125" s="168"/>
      <c r="D125" s="169" t="s">
        <v>68</v>
      </c>
      <c r="E125" s="170" t="s">
        <v>251</v>
      </c>
      <c r="F125" s="170" t="s">
        <v>252</v>
      </c>
      <c r="G125" s="168"/>
      <c r="H125" s="168"/>
      <c r="I125" s="171"/>
      <c r="J125" s="172">
        <f>BK125</f>
        <v>0</v>
      </c>
      <c r="K125" s="168"/>
      <c r="L125" s="173"/>
      <c r="M125" s="174"/>
      <c r="N125" s="175"/>
      <c r="O125" s="175"/>
      <c r="P125" s="176">
        <f>P126+P128</f>
        <v>0</v>
      </c>
      <c r="Q125" s="175"/>
      <c r="R125" s="176">
        <f>R126+R128</f>
        <v>0</v>
      </c>
      <c r="S125" s="175"/>
      <c r="T125" s="177">
        <f>T126+T128</f>
        <v>0</v>
      </c>
      <c r="AR125" s="178" t="s">
        <v>126</v>
      </c>
      <c r="AT125" s="179" t="s">
        <v>68</v>
      </c>
      <c r="AU125" s="179" t="s">
        <v>69</v>
      </c>
      <c r="AY125" s="178" t="s">
        <v>117</v>
      </c>
      <c r="BK125" s="180">
        <f>BK126+BK128</f>
        <v>0</v>
      </c>
    </row>
    <row r="126" spans="2:65" s="10" customFormat="1" ht="19.899999999999999" customHeight="1">
      <c r="B126" s="167"/>
      <c r="C126" s="168"/>
      <c r="D126" s="181" t="s">
        <v>68</v>
      </c>
      <c r="E126" s="182" t="s">
        <v>253</v>
      </c>
      <c r="F126" s="182" t="s">
        <v>254</v>
      </c>
      <c r="G126" s="168"/>
      <c r="H126" s="168"/>
      <c r="I126" s="171"/>
      <c r="J126" s="183">
        <f>BK126</f>
        <v>0</v>
      </c>
      <c r="K126" s="168"/>
      <c r="L126" s="173"/>
      <c r="M126" s="174"/>
      <c r="N126" s="175"/>
      <c r="O126" s="175"/>
      <c r="P126" s="176">
        <f>P127</f>
        <v>0</v>
      </c>
      <c r="Q126" s="175"/>
      <c r="R126" s="176">
        <f>R127</f>
        <v>0</v>
      </c>
      <c r="S126" s="175"/>
      <c r="T126" s="177">
        <f>T127</f>
        <v>0</v>
      </c>
      <c r="AR126" s="178" t="s">
        <v>126</v>
      </c>
      <c r="AT126" s="179" t="s">
        <v>68</v>
      </c>
      <c r="AU126" s="179" t="s">
        <v>74</v>
      </c>
      <c r="AY126" s="178" t="s">
        <v>117</v>
      </c>
      <c r="BK126" s="180">
        <f>BK127</f>
        <v>0</v>
      </c>
    </row>
    <row r="127" spans="2:65" s="1" customFormat="1" ht="25.5" customHeight="1">
      <c r="B127" s="37"/>
      <c r="C127" s="184" t="s">
        <v>255</v>
      </c>
      <c r="D127" s="184" t="s">
        <v>119</v>
      </c>
      <c r="E127" s="185" t="s">
        <v>256</v>
      </c>
      <c r="F127" s="186" t="s">
        <v>257</v>
      </c>
      <c r="G127" s="187" t="s">
        <v>258</v>
      </c>
      <c r="H127" s="188">
        <v>1</v>
      </c>
      <c r="I127" s="189"/>
      <c r="J127" s="190">
        <f>ROUND(I127*H127,2)</f>
        <v>0</v>
      </c>
      <c r="K127" s="186" t="s">
        <v>123</v>
      </c>
      <c r="L127" s="57"/>
      <c r="M127" s="191" t="s">
        <v>21</v>
      </c>
      <c r="N127" s="192" t="s">
        <v>40</v>
      </c>
      <c r="O127" s="38"/>
      <c r="P127" s="193">
        <f>O127*H127</f>
        <v>0</v>
      </c>
      <c r="Q127" s="193">
        <v>0</v>
      </c>
      <c r="R127" s="193">
        <f>Q127*H127</f>
        <v>0</v>
      </c>
      <c r="S127" s="193">
        <v>0</v>
      </c>
      <c r="T127" s="194">
        <f>S127*H127</f>
        <v>0</v>
      </c>
      <c r="AR127" s="20" t="s">
        <v>259</v>
      </c>
      <c r="AT127" s="20" t="s">
        <v>119</v>
      </c>
      <c r="AU127" s="20" t="s">
        <v>81</v>
      </c>
      <c r="AY127" s="20" t="s">
        <v>117</v>
      </c>
      <c r="BE127" s="195">
        <f>IF(N127="základní",J127,0)</f>
        <v>0</v>
      </c>
      <c r="BF127" s="195">
        <f>IF(N127="snížená",J127,0)</f>
        <v>0</v>
      </c>
      <c r="BG127" s="195">
        <f>IF(N127="zákl. přenesená",J127,0)</f>
        <v>0</v>
      </c>
      <c r="BH127" s="195">
        <f>IF(N127="sníž. přenesená",J127,0)</f>
        <v>0</v>
      </c>
      <c r="BI127" s="195">
        <f>IF(N127="nulová",J127,0)</f>
        <v>0</v>
      </c>
      <c r="BJ127" s="20" t="s">
        <v>74</v>
      </c>
      <c r="BK127" s="195">
        <f>ROUND(I127*H127,2)</f>
        <v>0</v>
      </c>
      <c r="BL127" s="20" t="s">
        <v>259</v>
      </c>
      <c r="BM127" s="20" t="s">
        <v>260</v>
      </c>
    </row>
    <row r="128" spans="2:65" s="10" customFormat="1" ht="29.85" customHeight="1">
      <c r="B128" s="167"/>
      <c r="C128" s="168"/>
      <c r="D128" s="181" t="s">
        <v>68</v>
      </c>
      <c r="E128" s="182" t="s">
        <v>261</v>
      </c>
      <c r="F128" s="182" t="s">
        <v>262</v>
      </c>
      <c r="G128" s="168"/>
      <c r="H128" s="168"/>
      <c r="I128" s="171"/>
      <c r="J128" s="183">
        <f>BK128</f>
        <v>0</v>
      </c>
      <c r="K128" s="168"/>
      <c r="L128" s="173"/>
      <c r="M128" s="174"/>
      <c r="N128" s="175"/>
      <c r="O128" s="175"/>
      <c r="P128" s="176">
        <f>P129</f>
        <v>0</v>
      </c>
      <c r="Q128" s="175"/>
      <c r="R128" s="176">
        <f>R129</f>
        <v>0</v>
      </c>
      <c r="S128" s="175"/>
      <c r="T128" s="177">
        <f>T129</f>
        <v>0</v>
      </c>
      <c r="AR128" s="178" t="s">
        <v>126</v>
      </c>
      <c r="AT128" s="179" t="s">
        <v>68</v>
      </c>
      <c r="AU128" s="179" t="s">
        <v>74</v>
      </c>
      <c r="AY128" s="178" t="s">
        <v>117</v>
      </c>
      <c r="BK128" s="180">
        <f>BK129</f>
        <v>0</v>
      </c>
    </row>
    <row r="129" spans="2:65" s="1" customFormat="1" ht="16.5" customHeight="1">
      <c r="B129" s="37"/>
      <c r="C129" s="184" t="s">
        <v>263</v>
      </c>
      <c r="D129" s="184" t="s">
        <v>119</v>
      </c>
      <c r="E129" s="185" t="s">
        <v>264</v>
      </c>
      <c r="F129" s="186" t="s">
        <v>265</v>
      </c>
      <c r="G129" s="187" t="s">
        <v>258</v>
      </c>
      <c r="H129" s="188">
        <v>1</v>
      </c>
      <c r="I129" s="189"/>
      <c r="J129" s="190">
        <f>ROUND(I129*H129,2)</f>
        <v>0</v>
      </c>
      <c r="K129" s="186" t="s">
        <v>123</v>
      </c>
      <c r="L129" s="57"/>
      <c r="M129" s="191" t="s">
        <v>21</v>
      </c>
      <c r="N129" s="211" t="s">
        <v>40</v>
      </c>
      <c r="O129" s="212"/>
      <c r="P129" s="213">
        <f>O129*H129</f>
        <v>0</v>
      </c>
      <c r="Q129" s="213">
        <v>0</v>
      </c>
      <c r="R129" s="213">
        <f>Q129*H129</f>
        <v>0</v>
      </c>
      <c r="S129" s="213">
        <v>0</v>
      </c>
      <c r="T129" s="214">
        <f>S129*H129</f>
        <v>0</v>
      </c>
      <c r="AR129" s="20" t="s">
        <v>259</v>
      </c>
      <c r="AT129" s="20" t="s">
        <v>119</v>
      </c>
      <c r="AU129" s="20" t="s">
        <v>81</v>
      </c>
      <c r="AY129" s="20" t="s">
        <v>117</v>
      </c>
      <c r="BE129" s="195">
        <f>IF(N129="základní",J129,0)</f>
        <v>0</v>
      </c>
      <c r="BF129" s="195">
        <f>IF(N129="snížená",J129,0)</f>
        <v>0</v>
      </c>
      <c r="BG129" s="195">
        <f>IF(N129="zákl. přenesená",J129,0)</f>
        <v>0</v>
      </c>
      <c r="BH129" s="195">
        <f>IF(N129="sníž. přenesená",J129,0)</f>
        <v>0</v>
      </c>
      <c r="BI129" s="195">
        <f>IF(N129="nulová",J129,0)</f>
        <v>0</v>
      </c>
      <c r="BJ129" s="20" t="s">
        <v>74</v>
      </c>
      <c r="BK129" s="195">
        <f>ROUND(I129*H129,2)</f>
        <v>0</v>
      </c>
      <c r="BL129" s="20" t="s">
        <v>259</v>
      </c>
      <c r="BM129" s="20" t="s">
        <v>266</v>
      </c>
    </row>
    <row r="130" spans="2:65" s="1" customFormat="1" ht="6.95" customHeight="1">
      <c r="B130" s="52"/>
      <c r="C130" s="53"/>
      <c r="D130" s="53"/>
      <c r="E130" s="53"/>
      <c r="F130" s="53"/>
      <c r="G130" s="53"/>
      <c r="H130" s="53"/>
      <c r="I130" s="130"/>
      <c r="J130" s="53"/>
      <c r="K130" s="53"/>
      <c r="L130" s="57"/>
    </row>
  </sheetData>
  <sheetProtection algorithmName="SHA-512" hashValue="u7mV9xv7a3V5bOs2uSZPTMgv11lu67M2x1FwibLY5MNIPPW93mfeGnee3fL2+GiOXdbqcc8gP0tzNdRHSwtXzA==" saltValue="Vn2Q5DJMjcS3RG1Ps6LThA==" spinCount="100000" sheet="1" objects="1" scenarios="1" formatCells="0" formatColumns="0" formatRows="0" sort="0" autoFilter="0"/>
  <autoFilter ref="C82:K129"/>
  <mergeCells count="7">
    <mergeCell ref="J47:J48"/>
    <mergeCell ref="E75:H75"/>
    <mergeCell ref="G1:H1"/>
    <mergeCell ref="L2:V2"/>
    <mergeCell ref="E7:H7"/>
    <mergeCell ref="E22:H22"/>
    <mergeCell ref="E43:H43"/>
  </mergeCells>
  <hyperlinks>
    <hyperlink ref="F1:G1" location="C2" display="1) Krycí list soupisu"/>
    <hyperlink ref="G1:H1" location="C50" display="2) Rekapitulace"/>
    <hyperlink ref="J1" location="C82" display="3) Soupis prací"/>
    <hyperlink ref="L1:V1" location="'Rekapitulace stavby'!C2" display="Rekapitulace stavby"/>
  </hyperlinks>
  <pageMargins left="0.58333330000000005" right="0.58333330000000005" top="0.58333330000000005" bottom="0.58333330000000005" header="0" footer="0"/>
  <pageSetup paperSize="9" fitToHeight="100" orientation="landscape" blackAndWhite="1" r:id="rId1"/>
  <headerFooter>
    <oddFooter>&amp;CStrana &amp;P z 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216"/>
  <sheetViews>
    <sheetView showGridLines="0" zoomScaleNormal="100" workbookViewId="0"/>
  </sheetViews>
  <sheetFormatPr defaultRowHeight="13.5"/>
  <cols>
    <col min="1" max="1" width="8.33203125" style="215" customWidth="1"/>
    <col min="2" max="2" width="1.6640625" style="215" customWidth="1"/>
    <col min="3" max="4" width="5" style="215" customWidth="1"/>
    <col min="5" max="5" width="11.6640625" style="215" customWidth="1"/>
    <col min="6" max="6" width="9.1640625" style="215" customWidth="1"/>
    <col min="7" max="7" width="5" style="215" customWidth="1"/>
    <col min="8" max="8" width="77.83203125" style="215" customWidth="1"/>
    <col min="9" max="10" width="20" style="215" customWidth="1"/>
    <col min="11" max="11" width="1.6640625" style="215" customWidth="1"/>
  </cols>
  <sheetData>
    <row r="1" spans="2:11" ht="37.5" customHeight="1"/>
    <row r="2" spans="2:11" ht="7.5" customHeight="1">
      <c r="B2" s="216"/>
      <c r="C2" s="217"/>
      <c r="D2" s="217"/>
      <c r="E2" s="217"/>
      <c r="F2" s="217"/>
      <c r="G2" s="217"/>
      <c r="H2" s="217"/>
      <c r="I2" s="217"/>
      <c r="J2" s="217"/>
      <c r="K2" s="218"/>
    </row>
    <row r="3" spans="2:11" s="11" customFormat="1" ht="45" customHeight="1">
      <c r="B3" s="219"/>
      <c r="C3" s="337" t="s">
        <v>267</v>
      </c>
      <c r="D3" s="337"/>
      <c r="E3" s="337"/>
      <c r="F3" s="337"/>
      <c r="G3" s="337"/>
      <c r="H3" s="337"/>
      <c r="I3" s="337"/>
      <c r="J3" s="337"/>
      <c r="K3" s="220"/>
    </row>
    <row r="4" spans="2:11" ht="25.5" customHeight="1">
      <c r="B4" s="221"/>
      <c r="C4" s="338" t="s">
        <v>268</v>
      </c>
      <c r="D4" s="338"/>
      <c r="E4" s="338"/>
      <c r="F4" s="338"/>
      <c r="G4" s="338"/>
      <c r="H4" s="338"/>
      <c r="I4" s="338"/>
      <c r="J4" s="338"/>
      <c r="K4" s="222"/>
    </row>
    <row r="5" spans="2:11" ht="5.25" customHeight="1">
      <c r="B5" s="221"/>
      <c r="C5" s="223"/>
      <c r="D5" s="223"/>
      <c r="E5" s="223"/>
      <c r="F5" s="223"/>
      <c r="G5" s="223"/>
      <c r="H5" s="223"/>
      <c r="I5" s="223"/>
      <c r="J5" s="223"/>
      <c r="K5" s="222"/>
    </row>
    <row r="6" spans="2:11" ht="15" customHeight="1">
      <c r="B6" s="221"/>
      <c r="C6" s="336" t="s">
        <v>269</v>
      </c>
      <c r="D6" s="336"/>
      <c r="E6" s="336"/>
      <c r="F6" s="336"/>
      <c r="G6" s="336"/>
      <c r="H6" s="336"/>
      <c r="I6" s="336"/>
      <c r="J6" s="336"/>
      <c r="K6" s="222"/>
    </row>
    <row r="7" spans="2:11" ht="15" customHeight="1">
      <c r="B7" s="225"/>
      <c r="C7" s="336" t="s">
        <v>270</v>
      </c>
      <c r="D7" s="336"/>
      <c r="E7" s="336"/>
      <c r="F7" s="336"/>
      <c r="G7" s="336"/>
      <c r="H7" s="336"/>
      <c r="I7" s="336"/>
      <c r="J7" s="336"/>
      <c r="K7" s="222"/>
    </row>
    <row r="8" spans="2:11" ht="12.75" customHeight="1">
      <c r="B8" s="225"/>
      <c r="C8" s="224"/>
      <c r="D8" s="224"/>
      <c r="E8" s="224"/>
      <c r="F8" s="224"/>
      <c r="G8" s="224"/>
      <c r="H8" s="224"/>
      <c r="I8" s="224"/>
      <c r="J8" s="224"/>
      <c r="K8" s="222"/>
    </row>
    <row r="9" spans="2:11" ht="15" customHeight="1">
      <c r="B9" s="225"/>
      <c r="C9" s="336" t="s">
        <v>271</v>
      </c>
      <c r="D9" s="336"/>
      <c r="E9" s="336"/>
      <c r="F9" s="336"/>
      <c r="G9" s="336"/>
      <c r="H9" s="336"/>
      <c r="I9" s="336"/>
      <c r="J9" s="336"/>
      <c r="K9" s="222"/>
    </row>
    <row r="10" spans="2:11" ht="15" customHeight="1">
      <c r="B10" s="225"/>
      <c r="C10" s="224"/>
      <c r="D10" s="336" t="s">
        <v>272</v>
      </c>
      <c r="E10" s="336"/>
      <c r="F10" s="336"/>
      <c r="G10" s="336"/>
      <c r="H10" s="336"/>
      <c r="I10" s="336"/>
      <c r="J10" s="336"/>
      <c r="K10" s="222"/>
    </row>
    <row r="11" spans="2:11" ht="15" customHeight="1">
      <c r="B11" s="225"/>
      <c r="C11" s="226"/>
      <c r="D11" s="336" t="s">
        <v>273</v>
      </c>
      <c r="E11" s="336"/>
      <c r="F11" s="336"/>
      <c r="G11" s="336"/>
      <c r="H11" s="336"/>
      <c r="I11" s="336"/>
      <c r="J11" s="336"/>
      <c r="K11" s="222"/>
    </row>
    <row r="12" spans="2:11" ht="12.75" customHeight="1">
      <c r="B12" s="225"/>
      <c r="C12" s="226"/>
      <c r="D12" s="226"/>
      <c r="E12" s="226"/>
      <c r="F12" s="226"/>
      <c r="G12" s="226"/>
      <c r="H12" s="226"/>
      <c r="I12" s="226"/>
      <c r="J12" s="226"/>
      <c r="K12" s="222"/>
    </row>
    <row r="13" spans="2:11" ht="15" customHeight="1">
      <c r="B13" s="225"/>
      <c r="C13" s="226"/>
      <c r="D13" s="336" t="s">
        <v>274</v>
      </c>
      <c r="E13" s="336"/>
      <c r="F13" s="336"/>
      <c r="G13" s="336"/>
      <c r="H13" s="336"/>
      <c r="I13" s="336"/>
      <c r="J13" s="336"/>
      <c r="K13" s="222"/>
    </row>
    <row r="14" spans="2:11" ht="15" customHeight="1">
      <c r="B14" s="225"/>
      <c r="C14" s="226"/>
      <c r="D14" s="336" t="s">
        <v>275</v>
      </c>
      <c r="E14" s="336"/>
      <c r="F14" s="336"/>
      <c r="G14" s="336"/>
      <c r="H14" s="336"/>
      <c r="I14" s="336"/>
      <c r="J14" s="336"/>
      <c r="K14" s="222"/>
    </row>
    <row r="15" spans="2:11" ht="15" customHeight="1">
      <c r="B15" s="225"/>
      <c r="C15" s="226"/>
      <c r="D15" s="336" t="s">
        <v>276</v>
      </c>
      <c r="E15" s="336"/>
      <c r="F15" s="336"/>
      <c r="G15" s="336"/>
      <c r="H15" s="336"/>
      <c r="I15" s="336"/>
      <c r="J15" s="336"/>
      <c r="K15" s="222"/>
    </row>
    <row r="16" spans="2:11" ht="15" customHeight="1">
      <c r="B16" s="225"/>
      <c r="C16" s="226"/>
      <c r="D16" s="226"/>
      <c r="E16" s="227" t="s">
        <v>73</v>
      </c>
      <c r="F16" s="336" t="s">
        <v>277</v>
      </c>
      <c r="G16" s="336"/>
      <c r="H16" s="336"/>
      <c r="I16" s="336"/>
      <c r="J16" s="336"/>
      <c r="K16" s="222"/>
    </row>
    <row r="17" spans="2:11" ht="15" customHeight="1">
      <c r="B17" s="225"/>
      <c r="C17" s="226"/>
      <c r="D17" s="226"/>
      <c r="E17" s="227" t="s">
        <v>278</v>
      </c>
      <c r="F17" s="336" t="s">
        <v>279</v>
      </c>
      <c r="G17" s="336"/>
      <c r="H17" s="336"/>
      <c r="I17" s="336"/>
      <c r="J17" s="336"/>
      <c r="K17" s="222"/>
    </row>
    <row r="18" spans="2:11" ht="15" customHeight="1">
      <c r="B18" s="225"/>
      <c r="C18" s="226"/>
      <c r="D18" s="226"/>
      <c r="E18" s="227" t="s">
        <v>280</v>
      </c>
      <c r="F18" s="336" t="s">
        <v>281</v>
      </c>
      <c r="G18" s="336"/>
      <c r="H18" s="336"/>
      <c r="I18" s="336"/>
      <c r="J18" s="336"/>
      <c r="K18" s="222"/>
    </row>
    <row r="19" spans="2:11" ht="15" customHeight="1">
      <c r="B19" s="225"/>
      <c r="C19" s="226"/>
      <c r="D19" s="226"/>
      <c r="E19" s="227" t="s">
        <v>282</v>
      </c>
      <c r="F19" s="336" t="s">
        <v>283</v>
      </c>
      <c r="G19" s="336"/>
      <c r="H19" s="336"/>
      <c r="I19" s="336"/>
      <c r="J19" s="336"/>
      <c r="K19" s="222"/>
    </row>
    <row r="20" spans="2:11" ht="15" customHeight="1">
      <c r="B20" s="225"/>
      <c r="C20" s="226"/>
      <c r="D20" s="226"/>
      <c r="E20" s="227" t="s">
        <v>284</v>
      </c>
      <c r="F20" s="336" t="s">
        <v>285</v>
      </c>
      <c r="G20" s="336"/>
      <c r="H20" s="336"/>
      <c r="I20" s="336"/>
      <c r="J20" s="336"/>
      <c r="K20" s="222"/>
    </row>
    <row r="21" spans="2:11" ht="15" customHeight="1">
      <c r="B21" s="225"/>
      <c r="C21" s="226"/>
      <c r="D21" s="226"/>
      <c r="E21" s="227" t="s">
        <v>286</v>
      </c>
      <c r="F21" s="336" t="s">
        <v>287</v>
      </c>
      <c r="G21" s="336"/>
      <c r="H21" s="336"/>
      <c r="I21" s="336"/>
      <c r="J21" s="336"/>
      <c r="K21" s="222"/>
    </row>
    <row r="22" spans="2:11" ht="12.75" customHeight="1">
      <c r="B22" s="225"/>
      <c r="C22" s="226"/>
      <c r="D22" s="226"/>
      <c r="E22" s="226"/>
      <c r="F22" s="226"/>
      <c r="G22" s="226"/>
      <c r="H22" s="226"/>
      <c r="I22" s="226"/>
      <c r="J22" s="226"/>
      <c r="K22" s="222"/>
    </row>
    <row r="23" spans="2:11" ht="15" customHeight="1">
      <c r="B23" s="225"/>
      <c r="C23" s="336" t="s">
        <v>288</v>
      </c>
      <c r="D23" s="336"/>
      <c r="E23" s="336"/>
      <c r="F23" s="336"/>
      <c r="G23" s="336"/>
      <c r="H23" s="336"/>
      <c r="I23" s="336"/>
      <c r="J23" s="336"/>
      <c r="K23" s="222"/>
    </row>
    <row r="24" spans="2:11" ht="15" customHeight="1">
      <c r="B24" s="225"/>
      <c r="C24" s="336" t="s">
        <v>289</v>
      </c>
      <c r="D24" s="336"/>
      <c r="E24" s="336"/>
      <c r="F24" s="336"/>
      <c r="G24" s="336"/>
      <c r="H24" s="336"/>
      <c r="I24" s="336"/>
      <c r="J24" s="336"/>
      <c r="K24" s="222"/>
    </row>
    <row r="25" spans="2:11" ht="15" customHeight="1">
      <c r="B25" s="225"/>
      <c r="C25" s="224"/>
      <c r="D25" s="336" t="s">
        <v>290</v>
      </c>
      <c r="E25" s="336"/>
      <c r="F25" s="336"/>
      <c r="G25" s="336"/>
      <c r="H25" s="336"/>
      <c r="I25" s="336"/>
      <c r="J25" s="336"/>
      <c r="K25" s="222"/>
    </row>
    <row r="26" spans="2:11" ht="15" customHeight="1">
      <c r="B26" s="225"/>
      <c r="C26" s="226"/>
      <c r="D26" s="336" t="s">
        <v>291</v>
      </c>
      <c r="E26" s="336"/>
      <c r="F26" s="336"/>
      <c r="G26" s="336"/>
      <c r="H26" s="336"/>
      <c r="I26" s="336"/>
      <c r="J26" s="336"/>
      <c r="K26" s="222"/>
    </row>
    <row r="27" spans="2:11" ht="12.75" customHeight="1">
      <c r="B27" s="225"/>
      <c r="C27" s="226"/>
      <c r="D27" s="226"/>
      <c r="E27" s="226"/>
      <c r="F27" s="226"/>
      <c r="G27" s="226"/>
      <c r="H27" s="226"/>
      <c r="I27" s="226"/>
      <c r="J27" s="226"/>
      <c r="K27" s="222"/>
    </row>
    <row r="28" spans="2:11" ht="15" customHeight="1">
      <c r="B28" s="225"/>
      <c r="C28" s="226"/>
      <c r="D28" s="336" t="s">
        <v>292</v>
      </c>
      <c r="E28" s="336"/>
      <c r="F28" s="336"/>
      <c r="G28" s="336"/>
      <c r="H28" s="336"/>
      <c r="I28" s="336"/>
      <c r="J28" s="336"/>
      <c r="K28" s="222"/>
    </row>
    <row r="29" spans="2:11" ht="15" customHeight="1">
      <c r="B29" s="225"/>
      <c r="C29" s="226"/>
      <c r="D29" s="336" t="s">
        <v>293</v>
      </c>
      <c r="E29" s="336"/>
      <c r="F29" s="336"/>
      <c r="G29" s="336"/>
      <c r="H29" s="336"/>
      <c r="I29" s="336"/>
      <c r="J29" s="336"/>
      <c r="K29" s="222"/>
    </row>
    <row r="30" spans="2:11" ht="12.75" customHeight="1">
      <c r="B30" s="225"/>
      <c r="C30" s="226"/>
      <c r="D30" s="226"/>
      <c r="E30" s="226"/>
      <c r="F30" s="226"/>
      <c r="G30" s="226"/>
      <c r="H30" s="226"/>
      <c r="I30" s="226"/>
      <c r="J30" s="226"/>
      <c r="K30" s="222"/>
    </row>
    <row r="31" spans="2:11" ht="15" customHeight="1">
      <c r="B31" s="225"/>
      <c r="C31" s="226"/>
      <c r="D31" s="336" t="s">
        <v>294</v>
      </c>
      <c r="E31" s="336"/>
      <c r="F31" s="336"/>
      <c r="G31" s="336"/>
      <c r="H31" s="336"/>
      <c r="I31" s="336"/>
      <c r="J31" s="336"/>
      <c r="K31" s="222"/>
    </row>
    <row r="32" spans="2:11" ht="15" customHeight="1">
      <c r="B32" s="225"/>
      <c r="C32" s="226"/>
      <c r="D32" s="336" t="s">
        <v>295</v>
      </c>
      <c r="E32" s="336"/>
      <c r="F32" s="336"/>
      <c r="G32" s="336"/>
      <c r="H32" s="336"/>
      <c r="I32" s="336"/>
      <c r="J32" s="336"/>
      <c r="K32" s="222"/>
    </row>
    <row r="33" spans="2:11" ht="15" customHeight="1">
      <c r="B33" s="225"/>
      <c r="C33" s="226"/>
      <c r="D33" s="336" t="s">
        <v>296</v>
      </c>
      <c r="E33" s="336"/>
      <c r="F33" s="336"/>
      <c r="G33" s="336"/>
      <c r="H33" s="336"/>
      <c r="I33" s="336"/>
      <c r="J33" s="336"/>
      <c r="K33" s="222"/>
    </row>
    <row r="34" spans="2:11" ht="15" customHeight="1">
      <c r="B34" s="225"/>
      <c r="C34" s="226"/>
      <c r="D34" s="224"/>
      <c r="E34" s="228" t="s">
        <v>102</v>
      </c>
      <c r="F34" s="224"/>
      <c r="G34" s="336" t="s">
        <v>297</v>
      </c>
      <c r="H34" s="336"/>
      <c r="I34" s="336"/>
      <c r="J34" s="336"/>
      <c r="K34" s="222"/>
    </row>
    <row r="35" spans="2:11" ht="30.75" customHeight="1">
      <c r="B35" s="225"/>
      <c r="C35" s="226"/>
      <c r="D35" s="224"/>
      <c r="E35" s="228" t="s">
        <v>298</v>
      </c>
      <c r="F35" s="224"/>
      <c r="G35" s="336" t="s">
        <v>299</v>
      </c>
      <c r="H35" s="336"/>
      <c r="I35" s="336"/>
      <c r="J35" s="336"/>
      <c r="K35" s="222"/>
    </row>
    <row r="36" spans="2:11" ht="15" customHeight="1">
      <c r="B36" s="225"/>
      <c r="C36" s="226"/>
      <c r="D36" s="224"/>
      <c r="E36" s="228" t="s">
        <v>50</v>
      </c>
      <c r="F36" s="224"/>
      <c r="G36" s="336" t="s">
        <v>300</v>
      </c>
      <c r="H36" s="336"/>
      <c r="I36" s="336"/>
      <c r="J36" s="336"/>
      <c r="K36" s="222"/>
    </row>
    <row r="37" spans="2:11" ht="15" customHeight="1">
      <c r="B37" s="225"/>
      <c r="C37" s="226"/>
      <c r="D37" s="224"/>
      <c r="E37" s="228" t="s">
        <v>103</v>
      </c>
      <c r="F37" s="224"/>
      <c r="G37" s="336" t="s">
        <v>301</v>
      </c>
      <c r="H37" s="336"/>
      <c r="I37" s="336"/>
      <c r="J37" s="336"/>
      <c r="K37" s="222"/>
    </row>
    <row r="38" spans="2:11" ht="15" customHeight="1">
      <c r="B38" s="225"/>
      <c r="C38" s="226"/>
      <c r="D38" s="224"/>
      <c r="E38" s="228" t="s">
        <v>104</v>
      </c>
      <c r="F38" s="224"/>
      <c r="G38" s="336" t="s">
        <v>302</v>
      </c>
      <c r="H38" s="336"/>
      <c r="I38" s="336"/>
      <c r="J38" s="336"/>
      <c r="K38" s="222"/>
    </row>
    <row r="39" spans="2:11" ht="15" customHeight="1">
      <c r="B39" s="225"/>
      <c r="C39" s="226"/>
      <c r="D39" s="224"/>
      <c r="E39" s="228" t="s">
        <v>105</v>
      </c>
      <c r="F39" s="224"/>
      <c r="G39" s="336" t="s">
        <v>303</v>
      </c>
      <c r="H39" s="336"/>
      <c r="I39" s="336"/>
      <c r="J39" s="336"/>
      <c r="K39" s="222"/>
    </row>
    <row r="40" spans="2:11" ht="15" customHeight="1">
      <c r="B40" s="225"/>
      <c r="C40" s="226"/>
      <c r="D40" s="224"/>
      <c r="E40" s="228" t="s">
        <v>304</v>
      </c>
      <c r="F40" s="224"/>
      <c r="G40" s="336" t="s">
        <v>305</v>
      </c>
      <c r="H40" s="336"/>
      <c r="I40" s="336"/>
      <c r="J40" s="336"/>
      <c r="K40" s="222"/>
    </row>
    <row r="41" spans="2:11" ht="15" customHeight="1">
      <c r="B41" s="225"/>
      <c r="C41" s="226"/>
      <c r="D41" s="224"/>
      <c r="E41" s="228"/>
      <c r="F41" s="224"/>
      <c r="G41" s="336" t="s">
        <v>306</v>
      </c>
      <c r="H41" s="336"/>
      <c r="I41" s="336"/>
      <c r="J41" s="336"/>
      <c r="K41" s="222"/>
    </row>
    <row r="42" spans="2:11" ht="15" customHeight="1">
      <c r="B42" s="225"/>
      <c r="C42" s="226"/>
      <c r="D42" s="224"/>
      <c r="E42" s="228" t="s">
        <v>307</v>
      </c>
      <c r="F42" s="224"/>
      <c r="G42" s="336" t="s">
        <v>308</v>
      </c>
      <c r="H42" s="336"/>
      <c r="I42" s="336"/>
      <c r="J42" s="336"/>
      <c r="K42" s="222"/>
    </row>
    <row r="43" spans="2:11" ht="15" customHeight="1">
      <c r="B43" s="225"/>
      <c r="C43" s="226"/>
      <c r="D43" s="224"/>
      <c r="E43" s="228" t="s">
        <v>107</v>
      </c>
      <c r="F43" s="224"/>
      <c r="G43" s="336" t="s">
        <v>309</v>
      </c>
      <c r="H43" s="336"/>
      <c r="I43" s="336"/>
      <c r="J43" s="336"/>
      <c r="K43" s="222"/>
    </row>
    <row r="44" spans="2:11" ht="12.75" customHeight="1">
      <c r="B44" s="225"/>
      <c r="C44" s="226"/>
      <c r="D44" s="224"/>
      <c r="E44" s="224"/>
      <c r="F44" s="224"/>
      <c r="G44" s="224"/>
      <c r="H44" s="224"/>
      <c r="I44" s="224"/>
      <c r="J44" s="224"/>
      <c r="K44" s="222"/>
    </row>
    <row r="45" spans="2:11" ht="15" customHeight="1">
      <c r="B45" s="225"/>
      <c r="C45" s="226"/>
      <c r="D45" s="336" t="s">
        <v>310</v>
      </c>
      <c r="E45" s="336"/>
      <c r="F45" s="336"/>
      <c r="G45" s="336"/>
      <c r="H45" s="336"/>
      <c r="I45" s="336"/>
      <c r="J45" s="336"/>
      <c r="K45" s="222"/>
    </row>
    <row r="46" spans="2:11" ht="15" customHeight="1">
      <c r="B46" s="225"/>
      <c r="C46" s="226"/>
      <c r="D46" s="226"/>
      <c r="E46" s="336" t="s">
        <v>311</v>
      </c>
      <c r="F46" s="336"/>
      <c r="G46" s="336"/>
      <c r="H46" s="336"/>
      <c r="I46" s="336"/>
      <c r="J46" s="336"/>
      <c r="K46" s="222"/>
    </row>
    <row r="47" spans="2:11" ht="15" customHeight="1">
      <c r="B47" s="225"/>
      <c r="C47" s="226"/>
      <c r="D47" s="226"/>
      <c r="E47" s="336" t="s">
        <v>312</v>
      </c>
      <c r="F47" s="336"/>
      <c r="G47" s="336"/>
      <c r="H47" s="336"/>
      <c r="I47" s="336"/>
      <c r="J47" s="336"/>
      <c r="K47" s="222"/>
    </row>
    <row r="48" spans="2:11" ht="15" customHeight="1">
      <c r="B48" s="225"/>
      <c r="C48" s="226"/>
      <c r="D48" s="226"/>
      <c r="E48" s="336" t="s">
        <v>313</v>
      </c>
      <c r="F48" s="336"/>
      <c r="G48" s="336"/>
      <c r="H48" s="336"/>
      <c r="I48" s="336"/>
      <c r="J48" s="336"/>
      <c r="K48" s="222"/>
    </row>
    <row r="49" spans="2:11" ht="15" customHeight="1">
      <c r="B49" s="225"/>
      <c r="C49" s="226"/>
      <c r="D49" s="336" t="s">
        <v>314</v>
      </c>
      <c r="E49" s="336"/>
      <c r="F49" s="336"/>
      <c r="G49" s="336"/>
      <c r="H49" s="336"/>
      <c r="I49" s="336"/>
      <c r="J49" s="336"/>
      <c r="K49" s="222"/>
    </row>
    <row r="50" spans="2:11" ht="25.5" customHeight="1">
      <c r="B50" s="221"/>
      <c r="C50" s="338" t="s">
        <v>315</v>
      </c>
      <c r="D50" s="338"/>
      <c r="E50" s="338"/>
      <c r="F50" s="338"/>
      <c r="G50" s="338"/>
      <c r="H50" s="338"/>
      <c r="I50" s="338"/>
      <c r="J50" s="338"/>
      <c r="K50" s="222"/>
    </row>
    <row r="51" spans="2:11" ht="5.25" customHeight="1">
      <c r="B51" s="221"/>
      <c r="C51" s="223"/>
      <c r="D51" s="223"/>
      <c r="E51" s="223"/>
      <c r="F51" s="223"/>
      <c r="G51" s="223"/>
      <c r="H51" s="223"/>
      <c r="I51" s="223"/>
      <c r="J51" s="223"/>
      <c r="K51" s="222"/>
    </row>
    <row r="52" spans="2:11" ht="15" customHeight="1">
      <c r="B52" s="221"/>
      <c r="C52" s="336" t="s">
        <v>316</v>
      </c>
      <c r="D52" s="336"/>
      <c r="E52" s="336"/>
      <c r="F52" s="336"/>
      <c r="G52" s="336"/>
      <c r="H52" s="336"/>
      <c r="I52" s="336"/>
      <c r="J52" s="336"/>
      <c r="K52" s="222"/>
    </row>
    <row r="53" spans="2:11" ht="15" customHeight="1">
      <c r="B53" s="221"/>
      <c r="C53" s="336" t="s">
        <v>317</v>
      </c>
      <c r="D53" s="336"/>
      <c r="E53" s="336"/>
      <c r="F53" s="336"/>
      <c r="G53" s="336"/>
      <c r="H53" s="336"/>
      <c r="I53" s="336"/>
      <c r="J53" s="336"/>
      <c r="K53" s="222"/>
    </row>
    <row r="54" spans="2:11" ht="12.75" customHeight="1">
      <c r="B54" s="221"/>
      <c r="C54" s="224"/>
      <c r="D54" s="224"/>
      <c r="E54" s="224"/>
      <c r="F54" s="224"/>
      <c r="G54" s="224"/>
      <c r="H54" s="224"/>
      <c r="I54" s="224"/>
      <c r="J54" s="224"/>
      <c r="K54" s="222"/>
    </row>
    <row r="55" spans="2:11" ht="15" customHeight="1">
      <c r="B55" s="221"/>
      <c r="C55" s="336" t="s">
        <v>318</v>
      </c>
      <c r="D55" s="336"/>
      <c r="E55" s="336"/>
      <c r="F55" s="336"/>
      <c r="G55" s="336"/>
      <c r="H55" s="336"/>
      <c r="I55" s="336"/>
      <c r="J55" s="336"/>
      <c r="K55" s="222"/>
    </row>
    <row r="56" spans="2:11" ht="15" customHeight="1">
      <c r="B56" s="221"/>
      <c r="C56" s="226"/>
      <c r="D56" s="336" t="s">
        <v>319</v>
      </c>
      <c r="E56" s="336"/>
      <c r="F56" s="336"/>
      <c r="G56" s="336"/>
      <c r="H56" s="336"/>
      <c r="I56" s="336"/>
      <c r="J56" s="336"/>
      <c r="K56" s="222"/>
    </row>
    <row r="57" spans="2:11" ht="15" customHeight="1">
      <c r="B57" s="221"/>
      <c r="C57" s="226"/>
      <c r="D57" s="336" t="s">
        <v>320</v>
      </c>
      <c r="E57" s="336"/>
      <c r="F57" s="336"/>
      <c r="G57" s="336"/>
      <c r="H57" s="336"/>
      <c r="I57" s="336"/>
      <c r="J57" s="336"/>
      <c r="K57" s="222"/>
    </row>
    <row r="58" spans="2:11" ht="15" customHeight="1">
      <c r="B58" s="221"/>
      <c r="C58" s="226"/>
      <c r="D58" s="336" t="s">
        <v>321</v>
      </c>
      <c r="E58" s="336"/>
      <c r="F58" s="336"/>
      <c r="G58" s="336"/>
      <c r="H58" s="336"/>
      <c r="I58" s="336"/>
      <c r="J58" s="336"/>
      <c r="K58" s="222"/>
    </row>
    <row r="59" spans="2:11" ht="15" customHeight="1">
      <c r="B59" s="221"/>
      <c r="C59" s="226"/>
      <c r="D59" s="336" t="s">
        <v>322</v>
      </c>
      <c r="E59" s="336"/>
      <c r="F59" s="336"/>
      <c r="G59" s="336"/>
      <c r="H59" s="336"/>
      <c r="I59" s="336"/>
      <c r="J59" s="336"/>
      <c r="K59" s="222"/>
    </row>
    <row r="60" spans="2:11" ht="15" customHeight="1">
      <c r="B60" s="221"/>
      <c r="C60" s="226"/>
      <c r="D60" s="340" t="s">
        <v>323</v>
      </c>
      <c r="E60" s="340"/>
      <c r="F60" s="340"/>
      <c r="G60" s="340"/>
      <c r="H60" s="340"/>
      <c r="I60" s="340"/>
      <c r="J60" s="340"/>
      <c r="K60" s="222"/>
    </row>
    <row r="61" spans="2:11" ht="15" customHeight="1">
      <c r="B61" s="221"/>
      <c r="C61" s="226"/>
      <c r="D61" s="336" t="s">
        <v>324</v>
      </c>
      <c r="E61" s="336"/>
      <c r="F61" s="336"/>
      <c r="G61" s="336"/>
      <c r="H61" s="336"/>
      <c r="I61" s="336"/>
      <c r="J61" s="336"/>
      <c r="K61" s="222"/>
    </row>
    <row r="62" spans="2:11" ht="12.75" customHeight="1">
      <c r="B62" s="221"/>
      <c r="C62" s="226"/>
      <c r="D62" s="226"/>
      <c r="E62" s="229"/>
      <c r="F62" s="226"/>
      <c r="G62" s="226"/>
      <c r="H62" s="226"/>
      <c r="I62" s="226"/>
      <c r="J62" s="226"/>
      <c r="K62" s="222"/>
    </row>
    <row r="63" spans="2:11" ht="15" customHeight="1">
      <c r="B63" s="221"/>
      <c r="C63" s="226"/>
      <c r="D63" s="336" t="s">
        <v>325</v>
      </c>
      <c r="E63" s="336"/>
      <c r="F63" s="336"/>
      <c r="G63" s="336"/>
      <c r="H63" s="336"/>
      <c r="I63" s="336"/>
      <c r="J63" s="336"/>
      <c r="K63" s="222"/>
    </row>
    <row r="64" spans="2:11" ht="15" customHeight="1">
      <c r="B64" s="221"/>
      <c r="C64" s="226"/>
      <c r="D64" s="340" t="s">
        <v>326</v>
      </c>
      <c r="E64" s="340"/>
      <c r="F64" s="340"/>
      <c r="G64" s="340"/>
      <c r="H64" s="340"/>
      <c r="I64" s="340"/>
      <c r="J64" s="340"/>
      <c r="K64" s="222"/>
    </row>
    <row r="65" spans="2:11" ht="15" customHeight="1">
      <c r="B65" s="221"/>
      <c r="C65" s="226"/>
      <c r="D65" s="336" t="s">
        <v>327</v>
      </c>
      <c r="E65" s="336"/>
      <c r="F65" s="336"/>
      <c r="G65" s="336"/>
      <c r="H65" s="336"/>
      <c r="I65" s="336"/>
      <c r="J65" s="336"/>
      <c r="K65" s="222"/>
    </row>
    <row r="66" spans="2:11" ht="15" customHeight="1">
      <c r="B66" s="221"/>
      <c r="C66" s="226"/>
      <c r="D66" s="336" t="s">
        <v>328</v>
      </c>
      <c r="E66" s="336"/>
      <c r="F66" s="336"/>
      <c r="G66" s="336"/>
      <c r="H66" s="336"/>
      <c r="I66" s="336"/>
      <c r="J66" s="336"/>
      <c r="K66" s="222"/>
    </row>
    <row r="67" spans="2:11" ht="15" customHeight="1">
      <c r="B67" s="221"/>
      <c r="C67" s="226"/>
      <c r="D67" s="336" t="s">
        <v>329</v>
      </c>
      <c r="E67" s="336"/>
      <c r="F67" s="336"/>
      <c r="G67" s="336"/>
      <c r="H67" s="336"/>
      <c r="I67" s="336"/>
      <c r="J67" s="336"/>
      <c r="K67" s="222"/>
    </row>
    <row r="68" spans="2:11" ht="15" customHeight="1">
      <c r="B68" s="221"/>
      <c r="C68" s="226"/>
      <c r="D68" s="336" t="s">
        <v>330</v>
      </c>
      <c r="E68" s="336"/>
      <c r="F68" s="336"/>
      <c r="G68" s="336"/>
      <c r="H68" s="336"/>
      <c r="I68" s="336"/>
      <c r="J68" s="336"/>
      <c r="K68" s="222"/>
    </row>
    <row r="69" spans="2:11" ht="12.75" customHeight="1">
      <c r="B69" s="230"/>
      <c r="C69" s="231"/>
      <c r="D69" s="231"/>
      <c r="E69" s="231"/>
      <c r="F69" s="231"/>
      <c r="G69" s="231"/>
      <c r="H69" s="231"/>
      <c r="I69" s="231"/>
      <c r="J69" s="231"/>
      <c r="K69" s="232"/>
    </row>
    <row r="70" spans="2:11" ht="18.75" customHeight="1">
      <c r="B70" s="233"/>
      <c r="C70" s="233"/>
      <c r="D70" s="233"/>
      <c r="E70" s="233"/>
      <c r="F70" s="233"/>
      <c r="G70" s="233"/>
      <c r="H70" s="233"/>
      <c r="I70" s="233"/>
      <c r="J70" s="233"/>
      <c r="K70" s="234"/>
    </row>
    <row r="71" spans="2:11" ht="18.75" customHeight="1">
      <c r="B71" s="234"/>
      <c r="C71" s="234"/>
      <c r="D71" s="234"/>
      <c r="E71" s="234"/>
      <c r="F71" s="234"/>
      <c r="G71" s="234"/>
      <c r="H71" s="234"/>
      <c r="I71" s="234"/>
      <c r="J71" s="234"/>
      <c r="K71" s="234"/>
    </row>
    <row r="72" spans="2:11" ht="7.5" customHeight="1">
      <c r="B72" s="235"/>
      <c r="C72" s="236"/>
      <c r="D72" s="236"/>
      <c r="E72" s="236"/>
      <c r="F72" s="236"/>
      <c r="G72" s="236"/>
      <c r="H72" s="236"/>
      <c r="I72" s="236"/>
      <c r="J72" s="236"/>
      <c r="K72" s="237"/>
    </row>
    <row r="73" spans="2:11" ht="45" customHeight="1">
      <c r="B73" s="238"/>
      <c r="C73" s="341" t="s">
        <v>80</v>
      </c>
      <c r="D73" s="341"/>
      <c r="E73" s="341"/>
      <c r="F73" s="341"/>
      <c r="G73" s="341"/>
      <c r="H73" s="341"/>
      <c r="I73" s="341"/>
      <c r="J73" s="341"/>
      <c r="K73" s="239"/>
    </row>
    <row r="74" spans="2:11" ht="17.25" customHeight="1">
      <c r="B74" s="238"/>
      <c r="C74" s="240" t="s">
        <v>331</v>
      </c>
      <c r="D74" s="240"/>
      <c r="E74" s="240"/>
      <c r="F74" s="240" t="s">
        <v>332</v>
      </c>
      <c r="G74" s="241"/>
      <c r="H74" s="240" t="s">
        <v>103</v>
      </c>
      <c r="I74" s="240" t="s">
        <v>54</v>
      </c>
      <c r="J74" s="240" t="s">
        <v>333</v>
      </c>
      <c r="K74" s="239"/>
    </row>
    <row r="75" spans="2:11" ht="17.25" customHeight="1">
      <c r="B75" s="238"/>
      <c r="C75" s="242" t="s">
        <v>334</v>
      </c>
      <c r="D75" s="242"/>
      <c r="E75" s="242"/>
      <c r="F75" s="243" t="s">
        <v>335</v>
      </c>
      <c r="G75" s="244"/>
      <c r="H75" s="242"/>
      <c r="I75" s="242"/>
      <c r="J75" s="242" t="s">
        <v>336</v>
      </c>
      <c r="K75" s="239"/>
    </row>
    <row r="76" spans="2:11" ht="5.25" customHeight="1">
      <c r="B76" s="238"/>
      <c r="C76" s="245"/>
      <c r="D76" s="245"/>
      <c r="E76" s="245"/>
      <c r="F76" s="245"/>
      <c r="G76" s="246"/>
      <c r="H76" s="245"/>
      <c r="I76" s="245"/>
      <c r="J76" s="245"/>
      <c r="K76" s="239"/>
    </row>
    <row r="77" spans="2:11" ht="15" customHeight="1">
      <c r="B77" s="238"/>
      <c r="C77" s="228" t="s">
        <v>50</v>
      </c>
      <c r="D77" s="245"/>
      <c r="E77" s="245"/>
      <c r="F77" s="247" t="s">
        <v>337</v>
      </c>
      <c r="G77" s="246"/>
      <c r="H77" s="228" t="s">
        <v>338</v>
      </c>
      <c r="I77" s="228" t="s">
        <v>339</v>
      </c>
      <c r="J77" s="228">
        <v>20</v>
      </c>
      <c r="K77" s="239"/>
    </row>
    <row r="78" spans="2:11" ht="15" customHeight="1">
      <c r="B78" s="238"/>
      <c r="C78" s="228" t="s">
        <v>340</v>
      </c>
      <c r="D78" s="228"/>
      <c r="E78" s="228"/>
      <c r="F78" s="247" t="s">
        <v>337</v>
      </c>
      <c r="G78" s="246"/>
      <c r="H78" s="228" t="s">
        <v>341</v>
      </c>
      <c r="I78" s="228" t="s">
        <v>339</v>
      </c>
      <c r="J78" s="228">
        <v>120</v>
      </c>
      <c r="K78" s="239"/>
    </row>
    <row r="79" spans="2:11" ht="15" customHeight="1">
      <c r="B79" s="248"/>
      <c r="C79" s="228" t="s">
        <v>342</v>
      </c>
      <c r="D79" s="228"/>
      <c r="E79" s="228"/>
      <c r="F79" s="247" t="s">
        <v>343</v>
      </c>
      <c r="G79" s="246"/>
      <c r="H79" s="228" t="s">
        <v>344</v>
      </c>
      <c r="I79" s="228" t="s">
        <v>339</v>
      </c>
      <c r="J79" s="228">
        <v>50</v>
      </c>
      <c r="K79" s="239"/>
    </row>
    <row r="80" spans="2:11" ht="15" customHeight="1">
      <c r="B80" s="248"/>
      <c r="C80" s="228" t="s">
        <v>345</v>
      </c>
      <c r="D80" s="228"/>
      <c r="E80" s="228"/>
      <c r="F80" s="247" t="s">
        <v>337</v>
      </c>
      <c r="G80" s="246"/>
      <c r="H80" s="228" t="s">
        <v>346</v>
      </c>
      <c r="I80" s="228" t="s">
        <v>347</v>
      </c>
      <c r="J80" s="228"/>
      <c r="K80" s="239"/>
    </row>
    <row r="81" spans="2:11" ht="15" customHeight="1">
      <c r="B81" s="248"/>
      <c r="C81" s="249" t="s">
        <v>348</v>
      </c>
      <c r="D81" s="249"/>
      <c r="E81" s="249"/>
      <c r="F81" s="250" t="s">
        <v>343</v>
      </c>
      <c r="G81" s="249"/>
      <c r="H81" s="249" t="s">
        <v>349</v>
      </c>
      <c r="I81" s="249" t="s">
        <v>339</v>
      </c>
      <c r="J81" s="249">
        <v>15</v>
      </c>
      <c r="K81" s="239"/>
    </row>
    <row r="82" spans="2:11" ht="15" customHeight="1">
      <c r="B82" s="248"/>
      <c r="C82" s="249" t="s">
        <v>350</v>
      </c>
      <c r="D82" s="249"/>
      <c r="E82" s="249"/>
      <c r="F82" s="250" t="s">
        <v>343</v>
      </c>
      <c r="G82" s="249"/>
      <c r="H82" s="249" t="s">
        <v>351</v>
      </c>
      <c r="I82" s="249" t="s">
        <v>339</v>
      </c>
      <c r="J82" s="249">
        <v>15</v>
      </c>
      <c r="K82" s="239"/>
    </row>
    <row r="83" spans="2:11" ht="15" customHeight="1">
      <c r="B83" s="248"/>
      <c r="C83" s="249" t="s">
        <v>352</v>
      </c>
      <c r="D83" s="249"/>
      <c r="E83" s="249"/>
      <c r="F83" s="250" t="s">
        <v>343</v>
      </c>
      <c r="G83" s="249"/>
      <c r="H83" s="249" t="s">
        <v>353</v>
      </c>
      <c r="I83" s="249" t="s">
        <v>339</v>
      </c>
      <c r="J83" s="249">
        <v>20</v>
      </c>
      <c r="K83" s="239"/>
    </row>
    <row r="84" spans="2:11" ht="15" customHeight="1">
      <c r="B84" s="248"/>
      <c r="C84" s="249" t="s">
        <v>354</v>
      </c>
      <c r="D84" s="249"/>
      <c r="E84" s="249"/>
      <c r="F84" s="250" t="s">
        <v>343</v>
      </c>
      <c r="G84" s="249"/>
      <c r="H84" s="249" t="s">
        <v>355</v>
      </c>
      <c r="I84" s="249" t="s">
        <v>339</v>
      </c>
      <c r="J84" s="249">
        <v>20</v>
      </c>
      <c r="K84" s="239"/>
    </row>
    <row r="85" spans="2:11" ht="15" customHeight="1">
      <c r="B85" s="248"/>
      <c r="C85" s="228" t="s">
        <v>356</v>
      </c>
      <c r="D85" s="228"/>
      <c r="E85" s="228"/>
      <c r="F85" s="247" t="s">
        <v>343</v>
      </c>
      <c r="G85" s="246"/>
      <c r="H85" s="228" t="s">
        <v>357</v>
      </c>
      <c r="I85" s="228" t="s">
        <v>339</v>
      </c>
      <c r="J85" s="228">
        <v>50</v>
      </c>
      <c r="K85" s="239"/>
    </row>
    <row r="86" spans="2:11" ht="15" customHeight="1">
      <c r="B86" s="248"/>
      <c r="C86" s="228" t="s">
        <v>358</v>
      </c>
      <c r="D86" s="228"/>
      <c r="E86" s="228"/>
      <c r="F86" s="247" t="s">
        <v>343</v>
      </c>
      <c r="G86" s="246"/>
      <c r="H86" s="228" t="s">
        <v>359</v>
      </c>
      <c r="I86" s="228" t="s">
        <v>339</v>
      </c>
      <c r="J86" s="228">
        <v>20</v>
      </c>
      <c r="K86" s="239"/>
    </row>
    <row r="87" spans="2:11" ht="15" customHeight="1">
      <c r="B87" s="248"/>
      <c r="C87" s="228" t="s">
        <v>360</v>
      </c>
      <c r="D87" s="228"/>
      <c r="E87" s="228"/>
      <c r="F87" s="247" t="s">
        <v>343</v>
      </c>
      <c r="G87" s="246"/>
      <c r="H87" s="228" t="s">
        <v>361</v>
      </c>
      <c r="I87" s="228" t="s">
        <v>339</v>
      </c>
      <c r="J87" s="228">
        <v>20</v>
      </c>
      <c r="K87" s="239"/>
    </row>
    <row r="88" spans="2:11" ht="15" customHeight="1">
      <c r="B88" s="248"/>
      <c r="C88" s="228" t="s">
        <v>362</v>
      </c>
      <c r="D88" s="228"/>
      <c r="E88" s="228"/>
      <c r="F88" s="247" t="s">
        <v>343</v>
      </c>
      <c r="G88" s="246"/>
      <c r="H88" s="228" t="s">
        <v>363</v>
      </c>
      <c r="I88" s="228" t="s">
        <v>339</v>
      </c>
      <c r="J88" s="228">
        <v>50</v>
      </c>
      <c r="K88" s="239"/>
    </row>
    <row r="89" spans="2:11" ht="15" customHeight="1">
      <c r="B89" s="248"/>
      <c r="C89" s="228" t="s">
        <v>364</v>
      </c>
      <c r="D89" s="228"/>
      <c r="E89" s="228"/>
      <c r="F89" s="247" t="s">
        <v>343</v>
      </c>
      <c r="G89" s="246"/>
      <c r="H89" s="228" t="s">
        <v>364</v>
      </c>
      <c r="I89" s="228" t="s">
        <v>339</v>
      </c>
      <c r="J89" s="228">
        <v>50</v>
      </c>
      <c r="K89" s="239"/>
    </row>
    <row r="90" spans="2:11" ht="15" customHeight="1">
      <c r="B90" s="248"/>
      <c r="C90" s="228" t="s">
        <v>108</v>
      </c>
      <c r="D90" s="228"/>
      <c r="E90" s="228"/>
      <c r="F90" s="247" t="s">
        <v>343</v>
      </c>
      <c r="G90" s="246"/>
      <c r="H90" s="228" t="s">
        <v>365</v>
      </c>
      <c r="I90" s="228" t="s">
        <v>339</v>
      </c>
      <c r="J90" s="228">
        <v>255</v>
      </c>
      <c r="K90" s="239"/>
    </row>
    <row r="91" spans="2:11" ht="15" customHeight="1">
      <c r="B91" s="248"/>
      <c r="C91" s="228" t="s">
        <v>366</v>
      </c>
      <c r="D91" s="228"/>
      <c r="E91" s="228"/>
      <c r="F91" s="247" t="s">
        <v>337</v>
      </c>
      <c r="G91" s="246"/>
      <c r="H91" s="228" t="s">
        <v>367</v>
      </c>
      <c r="I91" s="228" t="s">
        <v>368</v>
      </c>
      <c r="J91" s="228"/>
      <c r="K91" s="239"/>
    </row>
    <row r="92" spans="2:11" ht="15" customHeight="1">
      <c r="B92" s="248"/>
      <c r="C92" s="228" t="s">
        <v>369</v>
      </c>
      <c r="D92" s="228"/>
      <c r="E92" s="228"/>
      <c r="F92" s="247" t="s">
        <v>337</v>
      </c>
      <c r="G92" s="246"/>
      <c r="H92" s="228" t="s">
        <v>370</v>
      </c>
      <c r="I92" s="228" t="s">
        <v>371</v>
      </c>
      <c r="J92" s="228"/>
      <c r="K92" s="239"/>
    </row>
    <row r="93" spans="2:11" ht="15" customHeight="1">
      <c r="B93" s="248"/>
      <c r="C93" s="228" t="s">
        <v>372</v>
      </c>
      <c r="D93" s="228"/>
      <c r="E93" s="228"/>
      <c r="F93" s="247" t="s">
        <v>337</v>
      </c>
      <c r="G93" s="246"/>
      <c r="H93" s="228" t="s">
        <v>372</v>
      </c>
      <c r="I93" s="228" t="s">
        <v>371</v>
      </c>
      <c r="J93" s="228"/>
      <c r="K93" s="239"/>
    </row>
    <row r="94" spans="2:11" ht="15" customHeight="1">
      <c r="B94" s="248"/>
      <c r="C94" s="228" t="s">
        <v>35</v>
      </c>
      <c r="D94" s="228"/>
      <c r="E94" s="228"/>
      <c r="F94" s="247" t="s">
        <v>337</v>
      </c>
      <c r="G94" s="246"/>
      <c r="H94" s="228" t="s">
        <v>373</v>
      </c>
      <c r="I94" s="228" t="s">
        <v>371</v>
      </c>
      <c r="J94" s="228"/>
      <c r="K94" s="239"/>
    </row>
    <row r="95" spans="2:11" ht="15" customHeight="1">
      <c r="B95" s="248"/>
      <c r="C95" s="228" t="s">
        <v>45</v>
      </c>
      <c r="D95" s="228"/>
      <c r="E95" s="228"/>
      <c r="F95" s="247" t="s">
        <v>337</v>
      </c>
      <c r="G95" s="246"/>
      <c r="H95" s="228" t="s">
        <v>374</v>
      </c>
      <c r="I95" s="228" t="s">
        <v>371</v>
      </c>
      <c r="J95" s="228"/>
      <c r="K95" s="239"/>
    </row>
    <row r="96" spans="2:11" ht="15" customHeight="1">
      <c r="B96" s="251"/>
      <c r="C96" s="252"/>
      <c r="D96" s="252"/>
      <c r="E96" s="252"/>
      <c r="F96" s="252"/>
      <c r="G96" s="252"/>
      <c r="H96" s="252"/>
      <c r="I96" s="252"/>
      <c r="J96" s="252"/>
      <c r="K96" s="253"/>
    </row>
    <row r="97" spans="2:11" ht="18.75" customHeight="1">
      <c r="B97" s="254"/>
      <c r="C97" s="255"/>
      <c r="D97" s="255"/>
      <c r="E97" s="255"/>
      <c r="F97" s="255"/>
      <c r="G97" s="255"/>
      <c r="H97" s="255"/>
      <c r="I97" s="255"/>
      <c r="J97" s="255"/>
      <c r="K97" s="254"/>
    </row>
    <row r="98" spans="2:11" ht="18.75" customHeight="1">
      <c r="B98" s="234"/>
      <c r="C98" s="234"/>
      <c r="D98" s="234"/>
      <c r="E98" s="234"/>
      <c r="F98" s="234"/>
      <c r="G98" s="234"/>
      <c r="H98" s="234"/>
      <c r="I98" s="234"/>
      <c r="J98" s="234"/>
      <c r="K98" s="234"/>
    </row>
    <row r="99" spans="2:11" ht="7.5" customHeight="1">
      <c r="B99" s="235"/>
      <c r="C99" s="236"/>
      <c r="D99" s="236"/>
      <c r="E99" s="236"/>
      <c r="F99" s="236"/>
      <c r="G99" s="236"/>
      <c r="H99" s="236"/>
      <c r="I99" s="236"/>
      <c r="J99" s="236"/>
      <c r="K99" s="237"/>
    </row>
    <row r="100" spans="2:11" ht="45" customHeight="1">
      <c r="B100" s="238"/>
      <c r="C100" s="341" t="s">
        <v>375</v>
      </c>
      <c r="D100" s="341"/>
      <c r="E100" s="341"/>
      <c r="F100" s="341"/>
      <c r="G100" s="341"/>
      <c r="H100" s="341"/>
      <c r="I100" s="341"/>
      <c r="J100" s="341"/>
      <c r="K100" s="239"/>
    </row>
    <row r="101" spans="2:11" ht="17.25" customHeight="1">
      <c r="B101" s="238"/>
      <c r="C101" s="240" t="s">
        <v>331</v>
      </c>
      <c r="D101" s="240"/>
      <c r="E101" s="240"/>
      <c r="F101" s="240" t="s">
        <v>332</v>
      </c>
      <c r="G101" s="241"/>
      <c r="H101" s="240" t="s">
        <v>103</v>
      </c>
      <c r="I101" s="240" t="s">
        <v>54</v>
      </c>
      <c r="J101" s="240" t="s">
        <v>333</v>
      </c>
      <c r="K101" s="239"/>
    </row>
    <row r="102" spans="2:11" ht="17.25" customHeight="1">
      <c r="B102" s="238"/>
      <c r="C102" s="242" t="s">
        <v>334</v>
      </c>
      <c r="D102" s="242"/>
      <c r="E102" s="242"/>
      <c r="F102" s="243" t="s">
        <v>335</v>
      </c>
      <c r="G102" s="244"/>
      <c r="H102" s="242"/>
      <c r="I102" s="242"/>
      <c r="J102" s="242" t="s">
        <v>336</v>
      </c>
      <c r="K102" s="239"/>
    </row>
    <row r="103" spans="2:11" ht="5.25" customHeight="1">
      <c r="B103" s="238"/>
      <c r="C103" s="240"/>
      <c r="D103" s="240"/>
      <c r="E103" s="240"/>
      <c r="F103" s="240"/>
      <c r="G103" s="256"/>
      <c r="H103" s="240"/>
      <c r="I103" s="240"/>
      <c r="J103" s="240"/>
      <c r="K103" s="239"/>
    </row>
    <row r="104" spans="2:11" ht="15" customHeight="1">
      <c r="B104" s="238"/>
      <c r="C104" s="228" t="s">
        <v>50</v>
      </c>
      <c r="D104" s="245"/>
      <c r="E104" s="245"/>
      <c r="F104" s="247" t="s">
        <v>337</v>
      </c>
      <c r="G104" s="256"/>
      <c r="H104" s="228" t="s">
        <v>376</v>
      </c>
      <c r="I104" s="228" t="s">
        <v>339</v>
      </c>
      <c r="J104" s="228">
        <v>20</v>
      </c>
      <c r="K104" s="239"/>
    </row>
    <row r="105" spans="2:11" ht="15" customHeight="1">
      <c r="B105" s="238"/>
      <c r="C105" s="228" t="s">
        <v>340</v>
      </c>
      <c r="D105" s="228"/>
      <c r="E105" s="228"/>
      <c r="F105" s="247" t="s">
        <v>337</v>
      </c>
      <c r="G105" s="228"/>
      <c r="H105" s="228" t="s">
        <v>376</v>
      </c>
      <c r="I105" s="228" t="s">
        <v>339</v>
      </c>
      <c r="J105" s="228">
        <v>120</v>
      </c>
      <c r="K105" s="239"/>
    </row>
    <row r="106" spans="2:11" ht="15" customHeight="1">
      <c r="B106" s="248"/>
      <c r="C106" s="228" t="s">
        <v>342</v>
      </c>
      <c r="D106" s="228"/>
      <c r="E106" s="228"/>
      <c r="F106" s="247" t="s">
        <v>343</v>
      </c>
      <c r="G106" s="228"/>
      <c r="H106" s="228" t="s">
        <v>376</v>
      </c>
      <c r="I106" s="228" t="s">
        <v>339</v>
      </c>
      <c r="J106" s="228">
        <v>50</v>
      </c>
      <c r="K106" s="239"/>
    </row>
    <row r="107" spans="2:11" ht="15" customHeight="1">
      <c r="B107" s="248"/>
      <c r="C107" s="228" t="s">
        <v>345</v>
      </c>
      <c r="D107" s="228"/>
      <c r="E107" s="228"/>
      <c r="F107" s="247" t="s">
        <v>337</v>
      </c>
      <c r="G107" s="228"/>
      <c r="H107" s="228" t="s">
        <v>376</v>
      </c>
      <c r="I107" s="228" t="s">
        <v>347</v>
      </c>
      <c r="J107" s="228"/>
      <c r="K107" s="239"/>
    </row>
    <row r="108" spans="2:11" ht="15" customHeight="1">
      <c r="B108" s="248"/>
      <c r="C108" s="228" t="s">
        <v>356</v>
      </c>
      <c r="D108" s="228"/>
      <c r="E108" s="228"/>
      <c r="F108" s="247" t="s">
        <v>343</v>
      </c>
      <c r="G108" s="228"/>
      <c r="H108" s="228" t="s">
        <v>376</v>
      </c>
      <c r="I108" s="228" t="s">
        <v>339</v>
      </c>
      <c r="J108" s="228">
        <v>50</v>
      </c>
      <c r="K108" s="239"/>
    </row>
    <row r="109" spans="2:11" ht="15" customHeight="1">
      <c r="B109" s="248"/>
      <c r="C109" s="228" t="s">
        <v>364</v>
      </c>
      <c r="D109" s="228"/>
      <c r="E109" s="228"/>
      <c r="F109" s="247" t="s">
        <v>343</v>
      </c>
      <c r="G109" s="228"/>
      <c r="H109" s="228" t="s">
        <v>376</v>
      </c>
      <c r="I109" s="228" t="s">
        <v>339</v>
      </c>
      <c r="J109" s="228">
        <v>50</v>
      </c>
      <c r="K109" s="239"/>
    </row>
    <row r="110" spans="2:11" ht="15" customHeight="1">
      <c r="B110" s="248"/>
      <c r="C110" s="228" t="s">
        <v>362</v>
      </c>
      <c r="D110" s="228"/>
      <c r="E110" s="228"/>
      <c r="F110" s="247" t="s">
        <v>343</v>
      </c>
      <c r="G110" s="228"/>
      <c r="H110" s="228" t="s">
        <v>376</v>
      </c>
      <c r="I110" s="228" t="s">
        <v>339</v>
      </c>
      <c r="J110" s="228">
        <v>50</v>
      </c>
      <c r="K110" s="239"/>
    </row>
    <row r="111" spans="2:11" ht="15" customHeight="1">
      <c r="B111" s="248"/>
      <c r="C111" s="228" t="s">
        <v>50</v>
      </c>
      <c r="D111" s="228"/>
      <c r="E111" s="228"/>
      <c r="F111" s="247" t="s">
        <v>337</v>
      </c>
      <c r="G111" s="228"/>
      <c r="H111" s="228" t="s">
        <v>377</v>
      </c>
      <c r="I111" s="228" t="s">
        <v>339</v>
      </c>
      <c r="J111" s="228">
        <v>20</v>
      </c>
      <c r="K111" s="239"/>
    </row>
    <row r="112" spans="2:11" ht="15" customHeight="1">
      <c r="B112" s="248"/>
      <c r="C112" s="228" t="s">
        <v>378</v>
      </c>
      <c r="D112" s="228"/>
      <c r="E112" s="228"/>
      <c r="F112" s="247" t="s">
        <v>337</v>
      </c>
      <c r="G112" s="228"/>
      <c r="H112" s="228" t="s">
        <v>379</v>
      </c>
      <c r="I112" s="228" t="s">
        <v>339</v>
      </c>
      <c r="J112" s="228">
        <v>120</v>
      </c>
      <c r="K112" s="239"/>
    </row>
    <row r="113" spans="2:11" ht="15" customHeight="1">
      <c r="B113" s="248"/>
      <c r="C113" s="228" t="s">
        <v>35</v>
      </c>
      <c r="D113" s="228"/>
      <c r="E113" s="228"/>
      <c r="F113" s="247" t="s">
        <v>337</v>
      </c>
      <c r="G113" s="228"/>
      <c r="H113" s="228" t="s">
        <v>380</v>
      </c>
      <c r="I113" s="228" t="s">
        <v>371</v>
      </c>
      <c r="J113" s="228"/>
      <c r="K113" s="239"/>
    </row>
    <row r="114" spans="2:11" ht="15" customHeight="1">
      <c r="B114" s="248"/>
      <c r="C114" s="228" t="s">
        <v>45</v>
      </c>
      <c r="D114" s="228"/>
      <c r="E114" s="228"/>
      <c r="F114" s="247" t="s">
        <v>337</v>
      </c>
      <c r="G114" s="228"/>
      <c r="H114" s="228" t="s">
        <v>381</v>
      </c>
      <c r="I114" s="228" t="s">
        <v>371</v>
      </c>
      <c r="J114" s="228"/>
      <c r="K114" s="239"/>
    </row>
    <row r="115" spans="2:11" ht="15" customHeight="1">
      <c r="B115" s="248"/>
      <c r="C115" s="228" t="s">
        <v>54</v>
      </c>
      <c r="D115" s="228"/>
      <c r="E115" s="228"/>
      <c r="F115" s="247" t="s">
        <v>337</v>
      </c>
      <c r="G115" s="228"/>
      <c r="H115" s="228" t="s">
        <v>382</v>
      </c>
      <c r="I115" s="228" t="s">
        <v>383</v>
      </c>
      <c r="J115" s="228"/>
      <c r="K115" s="239"/>
    </row>
    <row r="116" spans="2:11" ht="15" customHeight="1">
      <c r="B116" s="251"/>
      <c r="C116" s="257"/>
      <c r="D116" s="257"/>
      <c r="E116" s="257"/>
      <c r="F116" s="257"/>
      <c r="G116" s="257"/>
      <c r="H116" s="257"/>
      <c r="I116" s="257"/>
      <c r="J116" s="257"/>
      <c r="K116" s="253"/>
    </row>
    <row r="117" spans="2:11" ht="18.75" customHeight="1">
      <c r="B117" s="258"/>
      <c r="C117" s="224"/>
      <c r="D117" s="224"/>
      <c r="E117" s="224"/>
      <c r="F117" s="259"/>
      <c r="G117" s="224"/>
      <c r="H117" s="224"/>
      <c r="I117" s="224"/>
      <c r="J117" s="224"/>
      <c r="K117" s="258"/>
    </row>
    <row r="118" spans="2:11" ht="18.75" customHeight="1">
      <c r="B118" s="234"/>
      <c r="C118" s="234"/>
      <c r="D118" s="234"/>
      <c r="E118" s="234"/>
      <c r="F118" s="234"/>
      <c r="G118" s="234"/>
      <c r="H118" s="234"/>
      <c r="I118" s="234"/>
      <c r="J118" s="234"/>
      <c r="K118" s="234"/>
    </row>
    <row r="119" spans="2:11" ht="7.5" customHeight="1">
      <c r="B119" s="260"/>
      <c r="C119" s="261"/>
      <c r="D119" s="261"/>
      <c r="E119" s="261"/>
      <c r="F119" s="261"/>
      <c r="G119" s="261"/>
      <c r="H119" s="261"/>
      <c r="I119" s="261"/>
      <c r="J119" s="261"/>
      <c r="K119" s="262"/>
    </row>
    <row r="120" spans="2:11" ht="45" customHeight="1">
      <c r="B120" s="263"/>
      <c r="C120" s="337" t="s">
        <v>384</v>
      </c>
      <c r="D120" s="337"/>
      <c r="E120" s="337"/>
      <c r="F120" s="337"/>
      <c r="G120" s="337"/>
      <c r="H120" s="337"/>
      <c r="I120" s="337"/>
      <c r="J120" s="337"/>
      <c r="K120" s="264"/>
    </row>
    <row r="121" spans="2:11" ht="17.25" customHeight="1">
      <c r="B121" s="265"/>
      <c r="C121" s="240" t="s">
        <v>331</v>
      </c>
      <c r="D121" s="240"/>
      <c r="E121" s="240"/>
      <c r="F121" s="240" t="s">
        <v>332</v>
      </c>
      <c r="G121" s="241"/>
      <c r="H121" s="240" t="s">
        <v>103</v>
      </c>
      <c r="I121" s="240" t="s">
        <v>54</v>
      </c>
      <c r="J121" s="240" t="s">
        <v>333</v>
      </c>
      <c r="K121" s="266"/>
    </row>
    <row r="122" spans="2:11" ht="17.25" customHeight="1">
      <c r="B122" s="265"/>
      <c r="C122" s="242" t="s">
        <v>334</v>
      </c>
      <c r="D122" s="242"/>
      <c r="E122" s="242"/>
      <c r="F122" s="243" t="s">
        <v>335</v>
      </c>
      <c r="G122" s="244"/>
      <c r="H122" s="242"/>
      <c r="I122" s="242"/>
      <c r="J122" s="242" t="s">
        <v>336</v>
      </c>
      <c r="K122" s="266"/>
    </row>
    <row r="123" spans="2:11" ht="5.25" customHeight="1">
      <c r="B123" s="267"/>
      <c r="C123" s="245"/>
      <c r="D123" s="245"/>
      <c r="E123" s="245"/>
      <c r="F123" s="245"/>
      <c r="G123" s="228"/>
      <c r="H123" s="245"/>
      <c r="I123" s="245"/>
      <c r="J123" s="245"/>
      <c r="K123" s="268"/>
    </row>
    <row r="124" spans="2:11" ht="15" customHeight="1">
      <c r="B124" s="267"/>
      <c r="C124" s="228" t="s">
        <v>340</v>
      </c>
      <c r="D124" s="245"/>
      <c r="E124" s="245"/>
      <c r="F124" s="247" t="s">
        <v>337</v>
      </c>
      <c r="G124" s="228"/>
      <c r="H124" s="228" t="s">
        <v>376</v>
      </c>
      <c r="I124" s="228" t="s">
        <v>339</v>
      </c>
      <c r="J124" s="228">
        <v>120</v>
      </c>
      <c r="K124" s="269"/>
    </row>
    <row r="125" spans="2:11" ht="15" customHeight="1">
      <c r="B125" s="267"/>
      <c r="C125" s="228" t="s">
        <v>385</v>
      </c>
      <c r="D125" s="228"/>
      <c r="E125" s="228"/>
      <c r="F125" s="247" t="s">
        <v>337</v>
      </c>
      <c r="G125" s="228"/>
      <c r="H125" s="228" t="s">
        <v>386</v>
      </c>
      <c r="I125" s="228" t="s">
        <v>339</v>
      </c>
      <c r="J125" s="228" t="s">
        <v>387</v>
      </c>
      <c r="K125" s="269"/>
    </row>
    <row r="126" spans="2:11" ht="15" customHeight="1">
      <c r="B126" s="267"/>
      <c r="C126" s="228" t="s">
        <v>286</v>
      </c>
      <c r="D126" s="228"/>
      <c r="E126" s="228"/>
      <c r="F126" s="247" t="s">
        <v>337</v>
      </c>
      <c r="G126" s="228"/>
      <c r="H126" s="228" t="s">
        <v>388</v>
      </c>
      <c r="I126" s="228" t="s">
        <v>339</v>
      </c>
      <c r="J126" s="228" t="s">
        <v>387</v>
      </c>
      <c r="K126" s="269"/>
    </row>
    <row r="127" spans="2:11" ht="15" customHeight="1">
      <c r="B127" s="267"/>
      <c r="C127" s="228" t="s">
        <v>348</v>
      </c>
      <c r="D127" s="228"/>
      <c r="E127" s="228"/>
      <c r="F127" s="247" t="s">
        <v>343</v>
      </c>
      <c r="G127" s="228"/>
      <c r="H127" s="228" t="s">
        <v>349</v>
      </c>
      <c r="I127" s="228" t="s">
        <v>339</v>
      </c>
      <c r="J127" s="228">
        <v>15</v>
      </c>
      <c r="K127" s="269"/>
    </row>
    <row r="128" spans="2:11" ht="15" customHeight="1">
      <c r="B128" s="267"/>
      <c r="C128" s="249" t="s">
        <v>350</v>
      </c>
      <c r="D128" s="249"/>
      <c r="E128" s="249"/>
      <c r="F128" s="250" t="s">
        <v>343</v>
      </c>
      <c r="G128" s="249"/>
      <c r="H128" s="249" t="s">
        <v>351</v>
      </c>
      <c r="I128" s="249" t="s">
        <v>339</v>
      </c>
      <c r="J128" s="249">
        <v>15</v>
      </c>
      <c r="K128" s="269"/>
    </row>
    <row r="129" spans="2:11" ht="15" customHeight="1">
      <c r="B129" s="267"/>
      <c r="C129" s="249" t="s">
        <v>352</v>
      </c>
      <c r="D129" s="249"/>
      <c r="E129" s="249"/>
      <c r="F129" s="250" t="s">
        <v>343</v>
      </c>
      <c r="G129" s="249"/>
      <c r="H129" s="249" t="s">
        <v>353</v>
      </c>
      <c r="I129" s="249" t="s">
        <v>339</v>
      </c>
      <c r="J129" s="249">
        <v>20</v>
      </c>
      <c r="K129" s="269"/>
    </row>
    <row r="130" spans="2:11" ht="15" customHeight="1">
      <c r="B130" s="267"/>
      <c r="C130" s="249" t="s">
        <v>354</v>
      </c>
      <c r="D130" s="249"/>
      <c r="E130" s="249"/>
      <c r="F130" s="250" t="s">
        <v>343</v>
      </c>
      <c r="G130" s="249"/>
      <c r="H130" s="249" t="s">
        <v>355</v>
      </c>
      <c r="I130" s="249" t="s">
        <v>339</v>
      </c>
      <c r="J130" s="249">
        <v>20</v>
      </c>
      <c r="K130" s="269"/>
    </row>
    <row r="131" spans="2:11" ht="15" customHeight="1">
      <c r="B131" s="267"/>
      <c r="C131" s="228" t="s">
        <v>342</v>
      </c>
      <c r="D131" s="228"/>
      <c r="E131" s="228"/>
      <c r="F131" s="247" t="s">
        <v>343</v>
      </c>
      <c r="G131" s="228"/>
      <c r="H131" s="228" t="s">
        <v>376</v>
      </c>
      <c r="I131" s="228" t="s">
        <v>339</v>
      </c>
      <c r="J131" s="228">
        <v>50</v>
      </c>
      <c r="K131" s="269"/>
    </row>
    <row r="132" spans="2:11" ht="15" customHeight="1">
      <c r="B132" s="267"/>
      <c r="C132" s="228" t="s">
        <v>356</v>
      </c>
      <c r="D132" s="228"/>
      <c r="E132" s="228"/>
      <c r="F132" s="247" t="s">
        <v>343</v>
      </c>
      <c r="G132" s="228"/>
      <c r="H132" s="228" t="s">
        <v>376</v>
      </c>
      <c r="I132" s="228" t="s">
        <v>339</v>
      </c>
      <c r="J132" s="228">
        <v>50</v>
      </c>
      <c r="K132" s="269"/>
    </row>
    <row r="133" spans="2:11" ht="15" customHeight="1">
      <c r="B133" s="267"/>
      <c r="C133" s="228" t="s">
        <v>362</v>
      </c>
      <c r="D133" s="228"/>
      <c r="E133" s="228"/>
      <c r="F133" s="247" t="s">
        <v>343</v>
      </c>
      <c r="G133" s="228"/>
      <c r="H133" s="228" t="s">
        <v>376</v>
      </c>
      <c r="I133" s="228" t="s">
        <v>339</v>
      </c>
      <c r="J133" s="228">
        <v>50</v>
      </c>
      <c r="K133" s="269"/>
    </row>
    <row r="134" spans="2:11" ht="15" customHeight="1">
      <c r="B134" s="267"/>
      <c r="C134" s="228" t="s">
        <v>364</v>
      </c>
      <c r="D134" s="228"/>
      <c r="E134" s="228"/>
      <c r="F134" s="247" t="s">
        <v>343</v>
      </c>
      <c r="G134" s="228"/>
      <c r="H134" s="228" t="s">
        <v>376</v>
      </c>
      <c r="I134" s="228" t="s">
        <v>339</v>
      </c>
      <c r="J134" s="228">
        <v>50</v>
      </c>
      <c r="K134" s="269"/>
    </row>
    <row r="135" spans="2:11" ht="15" customHeight="1">
      <c r="B135" s="267"/>
      <c r="C135" s="228" t="s">
        <v>108</v>
      </c>
      <c r="D135" s="228"/>
      <c r="E135" s="228"/>
      <c r="F135" s="247" t="s">
        <v>343</v>
      </c>
      <c r="G135" s="228"/>
      <c r="H135" s="228" t="s">
        <v>389</v>
      </c>
      <c r="I135" s="228" t="s">
        <v>339</v>
      </c>
      <c r="J135" s="228">
        <v>255</v>
      </c>
      <c r="K135" s="269"/>
    </row>
    <row r="136" spans="2:11" ht="15" customHeight="1">
      <c r="B136" s="267"/>
      <c r="C136" s="228" t="s">
        <v>366</v>
      </c>
      <c r="D136" s="228"/>
      <c r="E136" s="228"/>
      <c r="F136" s="247" t="s">
        <v>337</v>
      </c>
      <c r="G136" s="228"/>
      <c r="H136" s="228" t="s">
        <v>390</v>
      </c>
      <c r="I136" s="228" t="s">
        <v>368</v>
      </c>
      <c r="J136" s="228"/>
      <c r="K136" s="269"/>
    </row>
    <row r="137" spans="2:11" ht="15" customHeight="1">
      <c r="B137" s="267"/>
      <c r="C137" s="228" t="s">
        <v>369</v>
      </c>
      <c r="D137" s="228"/>
      <c r="E137" s="228"/>
      <c r="F137" s="247" t="s">
        <v>337</v>
      </c>
      <c r="G137" s="228"/>
      <c r="H137" s="228" t="s">
        <v>391</v>
      </c>
      <c r="I137" s="228" t="s">
        <v>371</v>
      </c>
      <c r="J137" s="228"/>
      <c r="K137" s="269"/>
    </row>
    <row r="138" spans="2:11" ht="15" customHeight="1">
      <c r="B138" s="267"/>
      <c r="C138" s="228" t="s">
        <v>372</v>
      </c>
      <c r="D138" s="228"/>
      <c r="E138" s="228"/>
      <c r="F138" s="247" t="s">
        <v>337</v>
      </c>
      <c r="G138" s="228"/>
      <c r="H138" s="228" t="s">
        <v>372</v>
      </c>
      <c r="I138" s="228" t="s">
        <v>371</v>
      </c>
      <c r="J138" s="228"/>
      <c r="K138" s="269"/>
    </row>
    <row r="139" spans="2:11" ht="15" customHeight="1">
      <c r="B139" s="267"/>
      <c r="C139" s="228" t="s">
        <v>35</v>
      </c>
      <c r="D139" s="228"/>
      <c r="E139" s="228"/>
      <c r="F139" s="247" t="s">
        <v>337</v>
      </c>
      <c r="G139" s="228"/>
      <c r="H139" s="228" t="s">
        <v>392</v>
      </c>
      <c r="I139" s="228" t="s">
        <v>371</v>
      </c>
      <c r="J139" s="228"/>
      <c r="K139" s="269"/>
    </row>
    <row r="140" spans="2:11" ht="15" customHeight="1">
      <c r="B140" s="267"/>
      <c r="C140" s="228" t="s">
        <v>393</v>
      </c>
      <c r="D140" s="228"/>
      <c r="E140" s="228"/>
      <c r="F140" s="247" t="s">
        <v>337</v>
      </c>
      <c r="G140" s="228"/>
      <c r="H140" s="228" t="s">
        <v>394</v>
      </c>
      <c r="I140" s="228" t="s">
        <v>371</v>
      </c>
      <c r="J140" s="228"/>
      <c r="K140" s="269"/>
    </row>
    <row r="141" spans="2:11" ht="15" customHeight="1">
      <c r="B141" s="270"/>
      <c r="C141" s="271"/>
      <c r="D141" s="271"/>
      <c r="E141" s="271"/>
      <c r="F141" s="271"/>
      <c r="G141" s="271"/>
      <c r="H141" s="271"/>
      <c r="I141" s="271"/>
      <c r="J141" s="271"/>
      <c r="K141" s="272"/>
    </row>
    <row r="142" spans="2:11" ht="18.75" customHeight="1">
      <c r="B142" s="224"/>
      <c r="C142" s="224"/>
      <c r="D142" s="224"/>
      <c r="E142" s="224"/>
      <c r="F142" s="259"/>
      <c r="G142" s="224"/>
      <c r="H142" s="224"/>
      <c r="I142" s="224"/>
      <c r="J142" s="224"/>
      <c r="K142" s="224"/>
    </row>
    <row r="143" spans="2:11" ht="18.75" customHeight="1">
      <c r="B143" s="234"/>
      <c r="C143" s="234"/>
      <c r="D143" s="234"/>
      <c r="E143" s="234"/>
      <c r="F143" s="234"/>
      <c r="G143" s="234"/>
      <c r="H143" s="234"/>
      <c r="I143" s="234"/>
      <c r="J143" s="234"/>
      <c r="K143" s="234"/>
    </row>
    <row r="144" spans="2:11" ht="7.5" customHeight="1">
      <c r="B144" s="235"/>
      <c r="C144" s="236"/>
      <c r="D144" s="236"/>
      <c r="E144" s="236"/>
      <c r="F144" s="236"/>
      <c r="G144" s="236"/>
      <c r="H144" s="236"/>
      <c r="I144" s="236"/>
      <c r="J144" s="236"/>
      <c r="K144" s="237"/>
    </row>
    <row r="145" spans="2:11" ht="45" customHeight="1">
      <c r="B145" s="238"/>
      <c r="C145" s="341" t="s">
        <v>395</v>
      </c>
      <c r="D145" s="341"/>
      <c r="E145" s="341"/>
      <c r="F145" s="341"/>
      <c r="G145" s="341"/>
      <c r="H145" s="341"/>
      <c r="I145" s="341"/>
      <c r="J145" s="341"/>
      <c r="K145" s="239"/>
    </row>
    <row r="146" spans="2:11" ht="17.25" customHeight="1">
      <c r="B146" s="238"/>
      <c r="C146" s="240" t="s">
        <v>331</v>
      </c>
      <c r="D146" s="240"/>
      <c r="E146" s="240"/>
      <c r="F146" s="240" t="s">
        <v>332</v>
      </c>
      <c r="G146" s="241"/>
      <c r="H146" s="240" t="s">
        <v>103</v>
      </c>
      <c r="I146" s="240" t="s">
        <v>54</v>
      </c>
      <c r="J146" s="240" t="s">
        <v>333</v>
      </c>
      <c r="K146" s="239"/>
    </row>
    <row r="147" spans="2:11" ht="17.25" customHeight="1">
      <c r="B147" s="238"/>
      <c r="C147" s="242" t="s">
        <v>334</v>
      </c>
      <c r="D147" s="242"/>
      <c r="E147" s="242"/>
      <c r="F147" s="243" t="s">
        <v>335</v>
      </c>
      <c r="G147" s="244"/>
      <c r="H147" s="242"/>
      <c r="I147" s="242"/>
      <c r="J147" s="242" t="s">
        <v>336</v>
      </c>
      <c r="K147" s="239"/>
    </row>
    <row r="148" spans="2:11" ht="5.25" customHeight="1">
      <c r="B148" s="248"/>
      <c r="C148" s="245"/>
      <c r="D148" s="245"/>
      <c r="E148" s="245"/>
      <c r="F148" s="245"/>
      <c r="G148" s="246"/>
      <c r="H148" s="245"/>
      <c r="I148" s="245"/>
      <c r="J148" s="245"/>
      <c r="K148" s="269"/>
    </row>
    <row r="149" spans="2:11" ht="15" customHeight="1">
      <c r="B149" s="248"/>
      <c r="C149" s="273" t="s">
        <v>340</v>
      </c>
      <c r="D149" s="228"/>
      <c r="E149" s="228"/>
      <c r="F149" s="274" t="s">
        <v>337</v>
      </c>
      <c r="G149" s="228"/>
      <c r="H149" s="273" t="s">
        <v>376</v>
      </c>
      <c r="I149" s="273" t="s">
        <v>339</v>
      </c>
      <c r="J149" s="273">
        <v>120</v>
      </c>
      <c r="K149" s="269"/>
    </row>
    <row r="150" spans="2:11" ht="15" customHeight="1">
      <c r="B150" s="248"/>
      <c r="C150" s="273" t="s">
        <v>385</v>
      </c>
      <c r="D150" s="228"/>
      <c r="E150" s="228"/>
      <c r="F150" s="274" t="s">
        <v>337</v>
      </c>
      <c r="G150" s="228"/>
      <c r="H150" s="273" t="s">
        <v>396</v>
      </c>
      <c r="I150" s="273" t="s">
        <v>339</v>
      </c>
      <c r="J150" s="273" t="s">
        <v>387</v>
      </c>
      <c r="K150" s="269"/>
    </row>
    <row r="151" spans="2:11" ht="15" customHeight="1">
      <c r="B151" s="248"/>
      <c r="C151" s="273" t="s">
        <v>286</v>
      </c>
      <c r="D151" s="228"/>
      <c r="E151" s="228"/>
      <c r="F151" s="274" t="s">
        <v>337</v>
      </c>
      <c r="G151" s="228"/>
      <c r="H151" s="273" t="s">
        <v>397</v>
      </c>
      <c r="I151" s="273" t="s">
        <v>339</v>
      </c>
      <c r="J151" s="273" t="s">
        <v>387</v>
      </c>
      <c r="K151" s="269"/>
    </row>
    <row r="152" spans="2:11" ht="15" customHeight="1">
      <c r="B152" s="248"/>
      <c r="C152" s="273" t="s">
        <v>342</v>
      </c>
      <c r="D152" s="228"/>
      <c r="E152" s="228"/>
      <c r="F152" s="274" t="s">
        <v>343</v>
      </c>
      <c r="G152" s="228"/>
      <c r="H152" s="273" t="s">
        <v>376</v>
      </c>
      <c r="I152" s="273" t="s">
        <v>339</v>
      </c>
      <c r="J152" s="273">
        <v>50</v>
      </c>
      <c r="K152" s="269"/>
    </row>
    <row r="153" spans="2:11" ht="15" customHeight="1">
      <c r="B153" s="248"/>
      <c r="C153" s="273" t="s">
        <v>345</v>
      </c>
      <c r="D153" s="228"/>
      <c r="E153" s="228"/>
      <c r="F153" s="274" t="s">
        <v>337</v>
      </c>
      <c r="G153" s="228"/>
      <c r="H153" s="273" t="s">
        <v>376</v>
      </c>
      <c r="I153" s="273" t="s">
        <v>347</v>
      </c>
      <c r="J153" s="273"/>
      <c r="K153" s="269"/>
    </row>
    <row r="154" spans="2:11" ht="15" customHeight="1">
      <c r="B154" s="248"/>
      <c r="C154" s="273" t="s">
        <v>356</v>
      </c>
      <c r="D154" s="228"/>
      <c r="E154" s="228"/>
      <c r="F154" s="274" t="s">
        <v>343</v>
      </c>
      <c r="G154" s="228"/>
      <c r="H154" s="273" t="s">
        <v>376</v>
      </c>
      <c r="I154" s="273" t="s">
        <v>339</v>
      </c>
      <c r="J154" s="273">
        <v>50</v>
      </c>
      <c r="K154" s="269"/>
    </row>
    <row r="155" spans="2:11" ht="15" customHeight="1">
      <c r="B155" s="248"/>
      <c r="C155" s="273" t="s">
        <v>364</v>
      </c>
      <c r="D155" s="228"/>
      <c r="E155" s="228"/>
      <c r="F155" s="274" t="s">
        <v>343</v>
      </c>
      <c r="G155" s="228"/>
      <c r="H155" s="273" t="s">
        <v>376</v>
      </c>
      <c r="I155" s="273" t="s">
        <v>339</v>
      </c>
      <c r="J155" s="273">
        <v>50</v>
      </c>
      <c r="K155" s="269"/>
    </row>
    <row r="156" spans="2:11" ht="15" customHeight="1">
      <c r="B156" s="248"/>
      <c r="C156" s="273" t="s">
        <v>362</v>
      </c>
      <c r="D156" s="228"/>
      <c r="E156" s="228"/>
      <c r="F156" s="274" t="s">
        <v>343</v>
      </c>
      <c r="G156" s="228"/>
      <c r="H156" s="273" t="s">
        <v>376</v>
      </c>
      <c r="I156" s="273" t="s">
        <v>339</v>
      </c>
      <c r="J156" s="273">
        <v>50</v>
      </c>
      <c r="K156" s="269"/>
    </row>
    <row r="157" spans="2:11" ht="15" customHeight="1">
      <c r="B157" s="248"/>
      <c r="C157" s="273" t="s">
        <v>84</v>
      </c>
      <c r="D157" s="228"/>
      <c r="E157" s="228"/>
      <c r="F157" s="274" t="s">
        <v>337</v>
      </c>
      <c r="G157" s="228"/>
      <c r="H157" s="273" t="s">
        <v>398</v>
      </c>
      <c r="I157" s="273" t="s">
        <v>339</v>
      </c>
      <c r="J157" s="273" t="s">
        <v>399</v>
      </c>
      <c r="K157" s="269"/>
    </row>
    <row r="158" spans="2:11" ht="15" customHeight="1">
      <c r="B158" s="248"/>
      <c r="C158" s="273" t="s">
        <v>400</v>
      </c>
      <c r="D158" s="228"/>
      <c r="E158" s="228"/>
      <c r="F158" s="274" t="s">
        <v>337</v>
      </c>
      <c r="G158" s="228"/>
      <c r="H158" s="273" t="s">
        <v>401</v>
      </c>
      <c r="I158" s="273" t="s">
        <v>371</v>
      </c>
      <c r="J158" s="273"/>
      <c r="K158" s="269"/>
    </row>
    <row r="159" spans="2:11" ht="15" customHeight="1">
      <c r="B159" s="275"/>
      <c r="C159" s="257"/>
      <c r="D159" s="257"/>
      <c r="E159" s="257"/>
      <c r="F159" s="257"/>
      <c r="G159" s="257"/>
      <c r="H159" s="257"/>
      <c r="I159" s="257"/>
      <c r="J159" s="257"/>
      <c r="K159" s="276"/>
    </row>
    <row r="160" spans="2:11" ht="18.75" customHeight="1">
      <c r="B160" s="224"/>
      <c r="C160" s="228"/>
      <c r="D160" s="228"/>
      <c r="E160" s="228"/>
      <c r="F160" s="247"/>
      <c r="G160" s="228"/>
      <c r="H160" s="228"/>
      <c r="I160" s="228"/>
      <c r="J160" s="228"/>
      <c r="K160" s="224"/>
    </row>
    <row r="161" spans="2:11" ht="18.75" customHeight="1">
      <c r="B161" s="234"/>
      <c r="C161" s="234"/>
      <c r="D161" s="234"/>
      <c r="E161" s="234"/>
      <c r="F161" s="234"/>
      <c r="G161" s="234"/>
      <c r="H161" s="234"/>
      <c r="I161" s="234"/>
      <c r="J161" s="234"/>
      <c r="K161" s="234"/>
    </row>
    <row r="162" spans="2:11" ht="7.5" customHeight="1">
      <c r="B162" s="216"/>
      <c r="C162" s="217"/>
      <c r="D162" s="217"/>
      <c r="E162" s="217"/>
      <c r="F162" s="217"/>
      <c r="G162" s="217"/>
      <c r="H162" s="217"/>
      <c r="I162" s="217"/>
      <c r="J162" s="217"/>
      <c r="K162" s="218"/>
    </row>
    <row r="163" spans="2:11" ht="45" customHeight="1">
      <c r="B163" s="219"/>
      <c r="C163" s="337" t="s">
        <v>402</v>
      </c>
      <c r="D163" s="337"/>
      <c r="E163" s="337"/>
      <c r="F163" s="337"/>
      <c r="G163" s="337"/>
      <c r="H163" s="337"/>
      <c r="I163" s="337"/>
      <c r="J163" s="337"/>
      <c r="K163" s="220"/>
    </row>
    <row r="164" spans="2:11" ht="17.25" customHeight="1">
      <c r="B164" s="219"/>
      <c r="C164" s="240" t="s">
        <v>331</v>
      </c>
      <c r="D164" s="240"/>
      <c r="E164" s="240"/>
      <c r="F164" s="240" t="s">
        <v>332</v>
      </c>
      <c r="G164" s="277"/>
      <c r="H164" s="278" t="s">
        <v>103</v>
      </c>
      <c r="I164" s="278" t="s">
        <v>54</v>
      </c>
      <c r="J164" s="240" t="s">
        <v>333</v>
      </c>
      <c r="K164" s="220"/>
    </row>
    <row r="165" spans="2:11" ht="17.25" customHeight="1">
      <c r="B165" s="221"/>
      <c r="C165" s="242" t="s">
        <v>334</v>
      </c>
      <c r="D165" s="242"/>
      <c r="E165" s="242"/>
      <c r="F165" s="243" t="s">
        <v>335</v>
      </c>
      <c r="G165" s="279"/>
      <c r="H165" s="280"/>
      <c r="I165" s="280"/>
      <c r="J165" s="242" t="s">
        <v>336</v>
      </c>
      <c r="K165" s="222"/>
    </row>
    <row r="166" spans="2:11" ht="5.25" customHeight="1">
      <c r="B166" s="248"/>
      <c r="C166" s="245"/>
      <c r="D166" s="245"/>
      <c r="E166" s="245"/>
      <c r="F166" s="245"/>
      <c r="G166" s="246"/>
      <c r="H166" s="245"/>
      <c r="I166" s="245"/>
      <c r="J166" s="245"/>
      <c r="K166" s="269"/>
    </row>
    <row r="167" spans="2:11" ht="15" customHeight="1">
      <c r="B167" s="248"/>
      <c r="C167" s="228" t="s">
        <v>340</v>
      </c>
      <c r="D167" s="228"/>
      <c r="E167" s="228"/>
      <c r="F167" s="247" t="s">
        <v>337</v>
      </c>
      <c r="G167" s="228"/>
      <c r="H167" s="228" t="s">
        <v>376</v>
      </c>
      <c r="I167" s="228" t="s">
        <v>339</v>
      </c>
      <c r="J167" s="228">
        <v>120</v>
      </c>
      <c r="K167" s="269"/>
    </row>
    <row r="168" spans="2:11" ht="15" customHeight="1">
      <c r="B168" s="248"/>
      <c r="C168" s="228" t="s">
        <v>385</v>
      </c>
      <c r="D168" s="228"/>
      <c r="E168" s="228"/>
      <c r="F168" s="247" t="s">
        <v>337</v>
      </c>
      <c r="G168" s="228"/>
      <c r="H168" s="228" t="s">
        <v>386</v>
      </c>
      <c r="I168" s="228" t="s">
        <v>339</v>
      </c>
      <c r="J168" s="228" t="s">
        <v>387</v>
      </c>
      <c r="K168" s="269"/>
    </row>
    <row r="169" spans="2:11" ht="15" customHeight="1">
      <c r="B169" s="248"/>
      <c r="C169" s="228" t="s">
        <v>286</v>
      </c>
      <c r="D169" s="228"/>
      <c r="E169" s="228"/>
      <c r="F169" s="247" t="s">
        <v>337</v>
      </c>
      <c r="G169" s="228"/>
      <c r="H169" s="228" t="s">
        <v>403</v>
      </c>
      <c r="I169" s="228" t="s">
        <v>339</v>
      </c>
      <c r="J169" s="228" t="s">
        <v>387</v>
      </c>
      <c r="K169" s="269"/>
    </row>
    <row r="170" spans="2:11" ht="15" customHeight="1">
      <c r="B170" s="248"/>
      <c r="C170" s="228" t="s">
        <v>342</v>
      </c>
      <c r="D170" s="228"/>
      <c r="E170" s="228"/>
      <c r="F170" s="247" t="s">
        <v>343</v>
      </c>
      <c r="G170" s="228"/>
      <c r="H170" s="228" t="s">
        <v>403</v>
      </c>
      <c r="I170" s="228" t="s">
        <v>339</v>
      </c>
      <c r="J170" s="228">
        <v>50</v>
      </c>
      <c r="K170" s="269"/>
    </row>
    <row r="171" spans="2:11" ht="15" customHeight="1">
      <c r="B171" s="248"/>
      <c r="C171" s="228" t="s">
        <v>345</v>
      </c>
      <c r="D171" s="228"/>
      <c r="E171" s="228"/>
      <c r="F171" s="247" t="s">
        <v>337</v>
      </c>
      <c r="G171" s="228"/>
      <c r="H171" s="228" t="s">
        <v>403</v>
      </c>
      <c r="I171" s="228" t="s">
        <v>347</v>
      </c>
      <c r="J171" s="228"/>
      <c r="K171" s="269"/>
    </row>
    <row r="172" spans="2:11" ht="15" customHeight="1">
      <c r="B172" s="248"/>
      <c r="C172" s="228" t="s">
        <v>356</v>
      </c>
      <c r="D172" s="228"/>
      <c r="E172" s="228"/>
      <c r="F172" s="247" t="s">
        <v>343</v>
      </c>
      <c r="G172" s="228"/>
      <c r="H172" s="228" t="s">
        <v>403</v>
      </c>
      <c r="I172" s="228" t="s">
        <v>339</v>
      </c>
      <c r="J172" s="228">
        <v>50</v>
      </c>
      <c r="K172" s="269"/>
    </row>
    <row r="173" spans="2:11" ht="15" customHeight="1">
      <c r="B173" s="248"/>
      <c r="C173" s="228" t="s">
        <v>364</v>
      </c>
      <c r="D173" s="228"/>
      <c r="E173" s="228"/>
      <c r="F173" s="247" t="s">
        <v>343</v>
      </c>
      <c r="G173" s="228"/>
      <c r="H173" s="228" t="s">
        <v>403</v>
      </c>
      <c r="I173" s="228" t="s">
        <v>339</v>
      </c>
      <c r="J173" s="228">
        <v>50</v>
      </c>
      <c r="K173" s="269"/>
    </row>
    <row r="174" spans="2:11" ht="15" customHeight="1">
      <c r="B174" s="248"/>
      <c r="C174" s="228" t="s">
        <v>362</v>
      </c>
      <c r="D174" s="228"/>
      <c r="E174" s="228"/>
      <c r="F174" s="247" t="s">
        <v>343</v>
      </c>
      <c r="G174" s="228"/>
      <c r="H174" s="228" t="s">
        <v>403</v>
      </c>
      <c r="I174" s="228" t="s">
        <v>339</v>
      </c>
      <c r="J174" s="228">
        <v>50</v>
      </c>
      <c r="K174" s="269"/>
    </row>
    <row r="175" spans="2:11" ht="15" customHeight="1">
      <c r="B175" s="248"/>
      <c r="C175" s="228" t="s">
        <v>102</v>
      </c>
      <c r="D175" s="228"/>
      <c r="E175" s="228"/>
      <c r="F175" s="247" t="s">
        <v>337</v>
      </c>
      <c r="G175" s="228"/>
      <c r="H175" s="228" t="s">
        <v>404</v>
      </c>
      <c r="I175" s="228" t="s">
        <v>405</v>
      </c>
      <c r="J175" s="228"/>
      <c r="K175" s="269"/>
    </row>
    <row r="176" spans="2:11" ht="15" customHeight="1">
      <c r="B176" s="248"/>
      <c r="C176" s="228" t="s">
        <v>54</v>
      </c>
      <c r="D176" s="228"/>
      <c r="E176" s="228"/>
      <c r="F176" s="247" t="s">
        <v>337</v>
      </c>
      <c r="G176" s="228"/>
      <c r="H176" s="228" t="s">
        <v>406</v>
      </c>
      <c r="I176" s="228" t="s">
        <v>407</v>
      </c>
      <c r="J176" s="228">
        <v>1</v>
      </c>
      <c r="K176" s="269"/>
    </row>
    <row r="177" spans="2:11" ht="15" customHeight="1">
      <c r="B177" s="248"/>
      <c r="C177" s="228" t="s">
        <v>50</v>
      </c>
      <c r="D177" s="228"/>
      <c r="E177" s="228"/>
      <c r="F177" s="247" t="s">
        <v>337</v>
      </c>
      <c r="G177" s="228"/>
      <c r="H177" s="228" t="s">
        <v>408</v>
      </c>
      <c r="I177" s="228" t="s">
        <v>339</v>
      </c>
      <c r="J177" s="228">
        <v>20</v>
      </c>
      <c r="K177" s="269"/>
    </row>
    <row r="178" spans="2:11" ht="15" customHeight="1">
      <c r="B178" s="248"/>
      <c r="C178" s="228" t="s">
        <v>103</v>
      </c>
      <c r="D178" s="228"/>
      <c r="E178" s="228"/>
      <c r="F178" s="247" t="s">
        <v>337</v>
      </c>
      <c r="G178" s="228"/>
      <c r="H178" s="228" t="s">
        <v>409</v>
      </c>
      <c r="I178" s="228" t="s">
        <v>339</v>
      </c>
      <c r="J178" s="228">
        <v>255</v>
      </c>
      <c r="K178" s="269"/>
    </row>
    <row r="179" spans="2:11" ht="15" customHeight="1">
      <c r="B179" s="248"/>
      <c r="C179" s="228" t="s">
        <v>104</v>
      </c>
      <c r="D179" s="228"/>
      <c r="E179" s="228"/>
      <c r="F179" s="247" t="s">
        <v>337</v>
      </c>
      <c r="G179" s="228"/>
      <c r="H179" s="228" t="s">
        <v>302</v>
      </c>
      <c r="I179" s="228" t="s">
        <v>339</v>
      </c>
      <c r="J179" s="228">
        <v>10</v>
      </c>
      <c r="K179" s="269"/>
    </row>
    <row r="180" spans="2:11" ht="15" customHeight="1">
      <c r="B180" s="248"/>
      <c r="C180" s="228" t="s">
        <v>105</v>
      </c>
      <c r="D180" s="228"/>
      <c r="E180" s="228"/>
      <c r="F180" s="247" t="s">
        <v>337</v>
      </c>
      <c r="G180" s="228"/>
      <c r="H180" s="228" t="s">
        <v>410</v>
      </c>
      <c r="I180" s="228" t="s">
        <v>371</v>
      </c>
      <c r="J180" s="228"/>
      <c r="K180" s="269"/>
    </row>
    <row r="181" spans="2:11" ht="15" customHeight="1">
      <c r="B181" s="248"/>
      <c r="C181" s="228" t="s">
        <v>411</v>
      </c>
      <c r="D181" s="228"/>
      <c r="E181" s="228"/>
      <c r="F181" s="247" t="s">
        <v>337</v>
      </c>
      <c r="G181" s="228"/>
      <c r="H181" s="228" t="s">
        <v>412</v>
      </c>
      <c r="I181" s="228" t="s">
        <v>371</v>
      </c>
      <c r="J181" s="228"/>
      <c r="K181" s="269"/>
    </row>
    <row r="182" spans="2:11" ht="15" customHeight="1">
      <c r="B182" s="248"/>
      <c r="C182" s="228" t="s">
        <v>400</v>
      </c>
      <c r="D182" s="228"/>
      <c r="E182" s="228"/>
      <c r="F182" s="247" t="s">
        <v>337</v>
      </c>
      <c r="G182" s="228"/>
      <c r="H182" s="228" t="s">
        <v>413</v>
      </c>
      <c r="I182" s="228" t="s">
        <v>371</v>
      </c>
      <c r="J182" s="228"/>
      <c r="K182" s="269"/>
    </row>
    <row r="183" spans="2:11" ht="15" customHeight="1">
      <c r="B183" s="248"/>
      <c r="C183" s="228" t="s">
        <v>107</v>
      </c>
      <c r="D183" s="228"/>
      <c r="E183" s="228"/>
      <c r="F183" s="247" t="s">
        <v>343</v>
      </c>
      <c r="G183" s="228"/>
      <c r="H183" s="228" t="s">
        <v>414</v>
      </c>
      <c r="I183" s="228" t="s">
        <v>339</v>
      </c>
      <c r="J183" s="228">
        <v>50</v>
      </c>
      <c r="K183" s="269"/>
    </row>
    <row r="184" spans="2:11" ht="15" customHeight="1">
      <c r="B184" s="248"/>
      <c r="C184" s="228" t="s">
        <v>415</v>
      </c>
      <c r="D184" s="228"/>
      <c r="E184" s="228"/>
      <c r="F184" s="247" t="s">
        <v>343</v>
      </c>
      <c r="G184" s="228"/>
      <c r="H184" s="228" t="s">
        <v>416</v>
      </c>
      <c r="I184" s="228" t="s">
        <v>417</v>
      </c>
      <c r="J184" s="228"/>
      <c r="K184" s="269"/>
    </row>
    <row r="185" spans="2:11" ht="15" customHeight="1">
      <c r="B185" s="248"/>
      <c r="C185" s="228" t="s">
        <v>418</v>
      </c>
      <c r="D185" s="228"/>
      <c r="E185" s="228"/>
      <c r="F185" s="247" t="s">
        <v>343</v>
      </c>
      <c r="G185" s="228"/>
      <c r="H185" s="228" t="s">
        <v>419</v>
      </c>
      <c r="I185" s="228" t="s">
        <v>417</v>
      </c>
      <c r="J185" s="228"/>
      <c r="K185" s="269"/>
    </row>
    <row r="186" spans="2:11" ht="15" customHeight="1">
      <c r="B186" s="248"/>
      <c r="C186" s="228" t="s">
        <v>420</v>
      </c>
      <c r="D186" s="228"/>
      <c r="E186" s="228"/>
      <c r="F186" s="247" t="s">
        <v>343</v>
      </c>
      <c r="G186" s="228"/>
      <c r="H186" s="228" t="s">
        <v>421</v>
      </c>
      <c r="I186" s="228" t="s">
        <v>417</v>
      </c>
      <c r="J186" s="228"/>
      <c r="K186" s="269"/>
    </row>
    <row r="187" spans="2:11" ht="15" customHeight="1">
      <c r="B187" s="248"/>
      <c r="C187" s="281" t="s">
        <v>422</v>
      </c>
      <c r="D187" s="228"/>
      <c r="E187" s="228"/>
      <c r="F187" s="247" t="s">
        <v>343</v>
      </c>
      <c r="G187" s="228"/>
      <c r="H187" s="228" t="s">
        <v>423</v>
      </c>
      <c r="I187" s="228" t="s">
        <v>424</v>
      </c>
      <c r="J187" s="282" t="s">
        <v>425</v>
      </c>
      <c r="K187" s="269"/>
    </row>
    <row r="188" spans="2:11" ht="15" customHeight="1">
      <c r="B188" s="248"/>
      <c r="C188" s="233" t="s">
        <v>39</v>
      </c>
      <c r="D188" s="228"/>
      <c r="E188" s="228"/>
      <c r="F188" s="247" t="s">
        <v>337</v>
      </c>
      <c r="G188" s="228"/>
      <c r="H188" s="224" t="s">
        <v>426</v>
      </c>
      <c r="I188" s="228" t="s">
        <v>427</v>
      </c>
      <c r="J188" s="228"/>
      <c r="K188" s="269"/>
    </row>
    <row r="189" spans="2:11" ht="15" customHeight="1">
      <c r="B189" s="248"/>
      <c r="C189" s="233" t="s">
        <v>428</v>
      </c>
      <c r="D189" s="228"/>
      <c r="E189" s="228"/>
      <c r="F189" s="247" t="s">
        <v>337</v>
      </c>
      <c r="G189" s="228"/>
      <c r="H189" s="228" t="s">
        <v>429</v>
      </c>
      <c r="I189" s="228" t="s">
        <v>371</v>
      </c>
      <c r="J189" s="228"/>
      <c r="K189" s="269"/>
    </row>
    <row r="190" spans="2:11" ht="15" customHeight="1">
      <c r="B190" s="248"/>
      <c r="C190" s="233" t="s">
        <v>430</v>
      </c>
      <c r="D190" s="228"/>
      <c r="E190" s="228"/>
      <c r="F190" s="247" t="s">
        <v>337</v>
      </c>
      <c r="G190" s="228"/>
      <c r="H190" s="228" t="s">
        <v>431</v>
      </c>
      <c r="I190" s="228" t="s">
        <v>371</v>
      </c>
      <c r="J190" s="228"/>
      <c r="K190" s="269"/>
    </row>
    <row r="191" spans="2:11" ht="15" customHeight="1">
      <c r="B191" s="248"/>
      <c r="C191" s="233" t="s">
        <v>432</v>
      </c>
      <c r="D191" s="228"/>
      <c r="E191" s="228"/>
      <c r="F191" s="247" t="s">
        <v>343</v>
      </c>
      <c r="G191" s="228"/>
      <c r="H191" s="228" t="s">
        <v>433</v>
      </c>
      <c r="I191" s="228" t="s">
        <v>371</v>
      </c>
      <c r="J191" s="228"/>
      <c r="K191" s="269"/>
    </row>
    <row r="192" spans="2:11" ht="15" customHeight="1">
      <c r="B192" s="275"/>
      <c r="C192" s="283"/>
      <c r="D192" s="257"/>
      <c r="E192" s="257"/>
      <c r="F192" s="257"/>
      <c r="G192" s="257"/>
      <c r="H192" s="257"/>
      <c r="I192" s="257"/>
      <c r="J192" s="257"/>
      <c r="K192" s="276"/>
    </row>
    <row r="193" spans="2:11" ht="18.75" customHeight="1">
      <c r="B193" s="224"/>
      <c r="C193" s="228"/>
      <c r="D193" s="228"/>
      <c r="E193" s="228"/>
      <c r="F193" s="247"/>
      <c r="G193" s="228"/>
      <c r="H193" s="228"/>
      <c r="I193" s="228"/>
      <c r="J193" s="228"/>
      <c r="K193" s="224"/>
    </row>
    <row r="194" spans="2:11" ht="18.75" customHeight="1">
      <c r="B194" s="224"/>
      <c r="C194" s="228"/>
      <c r="D194" s="228"/>
      <c r="E194" s="228"/>
      <c r="F194" s="247"/>
      <c r="G194" s="228"/>
      <c r="H194" s="228"/>
      <c r="I194" s="228"/>
      <c r="J194" s="228"/>
      <c r="K194" s="224"/>
    </row>
    <row r="195" spans="2:11" ht="18.75" customHeight="1">
      <c r="B195" s="234"/>
      <c r="C195" s="234"/>
      <c r="D195" s="234"/>
      <c r="E195" s="234"/>
      <c r="F195" s="234"/>
      <c r="G195" s="234"/>
      <c r="H195" s="234"/>
      <c r="I195" s="234"/>
      <c r="J195" s="234"/>
      <c r="K195" s="234"/>
    </row>
    <row r="196" spans="2:11">
      <c r="B196" s="216"/>
      <c r="C196" s="217"/>
      <c r="D196" s="217"/>
      <c r="E196" s="217"/>
      <c r="F196" s="217"/>
      <c r="G196" s="217"/>
      <c r="H196" s="217"/>
      <c r="I196" s="217"/>
      <c r="J196" s="217"/>
      <c r="K196" s="218"/>
    </row>
    <row r="197" spans="2:11" ht="21">
      <c r="B197" s="219"/>
      <c r="C197" s="337" t="s">
        <v>434</v>
      </c>
      <c r="D197" s="337"/>
      <c r="E197" s="337"/>
      <c r="F197" s="337"/>
      <c r="G197" s="337"/>
      <c r="H197" s="337"/>
      <c r="I197" s="337"/>
      <c r="J197" s="337"/>
      <c r="K197" s="220"/>
    </row>
    <row r="198" spans="2:11" ht="25.5" customHeight="1">
      <c r="B198" s="219"/>
      <c r="C198" s="284" t="s">
        <v>435</v>
      </c>
      <c r="D198" s="284"/>
      <c r="E198" s="284"/>
      <c r="F198" s="284" t="s">
        <v>436</v>
      </c>
      <c r="G198" s="285"/>
      <c r="H198" s="342" t="s">
        <v>437</v>
      </c>
      <c r="I198" s="342"/>
      <c r="J198" s="342"/>
      <c r="K198" s="220"/>
    </row>
    <row r="199" spans="2:11" ht="5.25" customHeight="1">
      <c r="B199" s="248"/>
      <c r="C199" s="245"/>
      <c r="D199" s="245"/>
      <c r="E199" s="245"/>
      <c r="F199" s="245"/>
      <c r="G199" s="228"/>
      <c r="H199" s="245"/>
      <c r="I199" s="245"/>
      <c r="J199" s="245"/>
      <c r="K199" s="269"/>
    </row>
    <row r="200" spans="2:11" ht="15" customHeight="1">
      <c r="B200" s="248"/>
      <c r="C200" s="228" t="s">
        <v>427</v>
      </c>
      <c r="D200" s="228"/>
      <c r="E200" s="228"/>
      <c r="F200" s="247" t="s">
        <v>40</v>
      </c>
      <c r="G200" s="228"/>
      <c r="H200" s="339" t="s">
        <v>438</v>
      </c>
      <c r="I200" s="339"/>
      <c r="J200" s="339"/>
      <c r="K200" s="269"/>
    </row>
    <row r="201" spans="2:11" ht="15" customHeight="1">
      <c r="B201" s="248"/>
      <c r="C201" s="254"/>
      <c r="D201" s="228"/>
      <c r="E201" s="228"/>
      <c r="F201" s="247" t="s">
        <v>41</v>
      </c>
      <c r="G201" s="228"/>
      <c r="H201" s="339" t="s">
        <v>439</v>
      </c>
      <c r="I201" s="339"/>
      <c r="J201" s="339"/>
      <c r="K201" s="269"/>
    </row>
    <row r="202" spans="2:11" ht="15" customHeight="1">
      <c r="B202" s="248"/>
      <c r="C202" s="254"/>
      <c r="D202" s="228"/>
      <c r="E202" s="228"/>
      <c r="F202" s="247" t="s">
        <v>44</v>
      </c>
      <c r="G202" s="228"/>
      <c r="H202" s="339" t="s">
        <v>440</v>
      </c>
      <c r="I202" s="339"/>
      <c r="J202" s="339"/>
      <c r="K202" s="269"/>
    </row>
    <row r="203" spans="2:11" ht="15" customHeight="1">
      <c r="B203" s="248"/>
      <c r="C203" s="228"/>
      <c r="D203" s="228"/>
      <c r="E203" s="228"/>
      <c r="F203" s="247" t="s">
        <v>42</v>
      </c>
      <c r="G203" s="228"/>
      <c r="H203" s="339" t="s">
        <v>441</v>
      </c>
      <c r="I203" s="339"/>
      <c r="J203" s="339"/>
      <c r="K203" s="269"/>
    </row>
    <row r="204" spans="2:11" ht="15" customHeight="1">
      <c r="B204" s="248"/>
      <c r="C204" s="228"/>
      <c r="D204" s="228"/>
      <c r="E204" s="228"/>
      <c r="F204" s="247" t="s">
        <v>43</v>
      </c>
      <c r="G204" s="228"/>
      <c r="H204" s="339" t="s">
        <v>442</v>
      </c>
      <c r="I204" s="339"/>
      <c r="J204" s="339"/>
      <c r="K204" s="269"/>
    </row>
    <row r="205" spans="2:11" ht="15" customHeight="1">
      <c r="B205" s="248"/>
      <c r="C205" s="228"/>
      <c r="D205" s="228"/>
      <c r="E205" s="228"/>
      <c r="F205" s="247"/>
      <c r="G205" s="228"/>
      <c r="H205" s="228"/>
      <c r="I205" s="228"/>
      <c r="J205" s="228"/>
      <c r="K205" s="269"/>
    </row>
    <row r="206" spans="2:11" ht="15" customHeight="1">
      <c r="B206" s="248"/>
      <c r="C206" s="228" t="s">
        <v>383</v>
      </c>
      <c r="D206" s="228"/>
      <c r="E206" s="228"/>
      <c r="F206" s="247" t="s">
        <v>73</v>
      </c>
      <c r="G206" s="228"/>
      <c r="H206" s="339" t="s">
        <v>443</v>
      </c>
      <c r="I206" s="339"/>
      <c r="J206" s="339"/>
      <c r="K206" s="269"/>
    </row>
    <row r="207" spans="2:11" ht="15" customHeight="1">
      <c r="B207" s="248"/>
      <c r="C207" s="254"/>
      <c r="D207" s="228"/>
      <c r="E207" s="228"/>
      <c r="F207" s="247" t="s">
        <v>280</v>
      </c>
      <c r="G207" s="228"/>
      <c r="H207" s="339" t="s">
        <v>281</v>
      </c>
      <c r="I207" s="339"/>
      <c r="J207" s="339"/>
      <c r="K207" s="269"/>
    </row>
    <row r="208" spans="2:11" ht="15" customHeight="1">
      <c r="B208" s="248"/>
      <c r="C208" s="228"/>
      <c r="D208" s="228"/>
      <c r="E208" s="228"/>
      <c r="F208" s="247" t="s">
        <v>278</v>
      </c>
      <c r="G208" s="228"/>
      <c r="H208" s="339" t="s">
        <v>444</v>
      </c>
      <c r="I208" s="339"/>
      <c r="J208" s="339"/>
      <c r="K208" s="269"/>
    </row>
    <row r="209" spans="2:11" ht="15" customHeight="1">
      <c r="B209" s="286"/>
      <c r="C209" s="254"/>
      <c r="D209" s="254"/>
      <c r="E209" s="254"/>
      <c r="F209" s="247" t="s">
        <v>282</v>
      </c>
      <c r="G209" s="233"/>
      <c r="H209" s="343" t="s">
        <v>283</v>
      </c>
      <c r="I209" s="343"/>
      <c r="J209" s="343"/>
      <c r="K209" s="287"/>
    </row>
    <row r="210" spans="2:11" ht="15" customHeight="1">
      <c r="B210" s="286"/>
      <c r="C210" s="254"/>
      <c r="D210" s="254"/>
      <c r="E210" s="254"/>
      <c r="F210" s="247" t="s">
        <v>284</v>
      </c>
      <c r="G210" s="233"/>
      <c r="H210" s="343" t="s">
        <v>445</v>
      </c>
      <c r="I210" s="343"/>
      <c r="J210" s="343"/>
      <c r="K210" s="287"/>
    </row>
    <row r="211" spans="2:11" ht="15" customHeight="1">
      <c r="B211" s="286"/>
      <c r="C211" s="254"/>
      <c r="D211" s="254"/>
      <c r="E211" s="254"/>
      <c r="F211" s="288"/>
      <c r="G211" s="233"/>
      <c r="H211" s="289"/>
      <c r="I211" s="289"/>
      <c r="J211" s="289"/>
      <c r="K211" s="287"/>
    </row>
    <row r="212" spans="2:11" ht="15" customHeight="1">
      <c r="B212" s="286"/>
      <c r="C212" s="228" t="s">
        <v>407</v>
      </c>
      <c r="D212" s="254"/>
      <c r="E212" s="254"/>
      <c r="F212" s="247">
        <v>1</v>
      </c>
      <c r="G212" s="233"/>
      <c r="H212" s="343" t="s">
        <v>446</v>
      </c>
      <c r="I212" s="343"/>
      <c r="J212" s="343"/>
      <c r="K212" s="287"/>
    </row>
    <row r="213" spans="2:11" ht="15" customHeight="1">
      <c r="B213" s="286"/>
      <c r="C213" s="254"/>
      <c r="D213" s="254"/>
      <c r="E213" s="254"/>
      <c r="F213" s="247">
        <v>2</v>
      </c>
      <c r="G213" s="233"/>
      <c r="H213" s="343" t="s">
        <v>447</v>
      </c>
      <c r="I213" s="343"/>
      <c r="J213" s="343"/>
      <c r="K213" s="287"/>
    </row>
    <row r="214" spans="2:11" ht="15" customHeight="1">
      <c r="B214" s="286"/>
      <c r="C214" s="254"/>
      <c r="D214" s="254"/>
      <c r="E214" s="254"/>
      <c r="F214" s="247">
        <v>3</v>
      </c>
      <c r="G214" s="233"/>
      <c r="H214" s="343" t="s">
        <v>448</v>
      </c>
      <c r="I214" s="343"/>
      <c r="J214" s="343"/>
      <c r="K214" s="287"/>
    </row>
    <row r="215" spans="2:11" ht="15" customHeight="1">
      <c r="B215" s="286"/>
      <c r="C215" s="254"/>
      <c r="D215" s="254"/>
      <c r="E215" s="254"/>
      <c r="F215" s="247">
        <v>4</v>
      </c>
      <c r="G215" s="233"/>
      <c r="H215" s="343" t="s">
        <v>449</v>
      </c>
      <c r="I215" s="343"/>
      <c r="J215" s="343"/>
      <c r="K215" s="287"/>
    </row>
    <row r="216" spans="2:11" ht="12.75" customHeight="1">
      <c r="B216" s="290"/>
      <c r="C216" s="291"/>
      <c r="D216" s="291"/>
      <c r="E216" s="291"/>
      <c r="F216" s="291"/>
      <c r="G216" s="291"/>
      <c r="H216" s="291"/>
      <c r="I216" s="291"/>
      <c r="J216" s="291"/>
      <c r="K216" s="292"/>
    </row>
  </sheetData>
  <sheetProtection algorithmName="SHA-512" hashValue="g9E0GzIiDygvD6UE9g/D05x3M4+4VbIQDOZwNFcls2/FLaSkE6fcMbl8C+aFUsYD1Ysly5TQiSRKikLvzCDw1w==" saltValue="EOkN9ivNJkNcBa0sG7iGRQ==" spinCount="100000" sheet="1" objects="1" scenarios="1" formatCells="0" formatColumns="0" formatRows="0" sort="0" autoFilter="0"/>
  <mergeCells count="77">
    <mergeCell ref="C197:J197"/>
    <mergeCell ref="H215:J215"/>
    <mergeCell ref="H213:J213"/>
    <mergeCell ref="H210:J210"/>
    <mergeCell ref="H209:J209"/>
    <mergeCell ref="H207:J207"/>
    <mergeCell ref="H208:J208"/>
    <mergeCell ref="H203:J203"/>
    <mergeCell ref="H201:J201"/>
    <mergeCell ref="H212:J212"/>
    <mergeCell ref="H214:J214"/>
    <mergeCell ref="H206:J206"/>
    <mergeCell ref="H204:J204"/>
    <mergeCell ref="H202:J202"/>
    <mergeCell ref="D57:J57"/>
    <mergeCell ref="H200:J200"/>
    <mergeCell ref="D60:J60"/>
    <mergeCell ref="D63:J63"/>
    <mergeCell ref="D64:J64"/>
    <mergeCell ref="D66:J66"/>
    <mergeCell ref="D65:J65"/>
    <mergeCell ref="C100:J100"/>
    <mergeCell ref="D61:J61"/>
    <mergeCell ref="D67:J67"/>
    <mergeCell ref="D68:J68"/>
    <mergeCell ref="C73:J73"/>
    <mergeCell ref="H198:J198"/>
    <mergeCell ref="C163:J163"/>
    <mergeCell ref="C120:J120"/>
    <mergeCell ref="C145:J145"/>
    <mergeCell ref="D58:J58"/>
    <mergeCell ref="D59:J59"/>
    <mergeCell ref="C50:J50"/>
    <mergeCell ref="G38:J38"/>
    <mergeCell ref="G39:J39"/>
    <mergeCell ref="G40:J40"/>
    <mergeCell ref="G41:J41"/>
    <mergeCell ref="G42:J42"/>
    <mergeCell ref="G43:J43"/>
    <mergeCell ref="D45:J45"/>
    <mergeCell ref="E46:J46"/>
    <mergeCell ref="E47:J47"/>
    <mergeCell ref="C52:J52"/>
    <mergeCell ref="C53:J53"/>
    <mergeCell ref="C55:J55"/>
    <mergeCell ref="D56:J56"/>
    <mergeCell ref="D33:J33"/>
    <mergeCell ref="G34:J34"/>
    <mergeCell ref="G35:J35"/>
    <mergeCell ref="D49:J49"/>
    <mergeCell ref="E48:J48"/>
    <mergeCell ref="G36:J36"/>
    <mergeCell ref="G37:J37"/>
    <mergeCell ref="D31:J31"/>
    <mergeCell ref="C24:J24"/>
    <mergeCell ref="D32:J32"/>
    <mergeCell ref="F18:J18"/>
    <mergeCell ref="F21:J21"/>
    <mergeCell ref="C23:J23"/>
    <mergeCell ref="D25:J25"/>
    <mergeCell ref="D26:J26"/>
    <mergeCell ref="D28:J28"/>
    <mergeCell ref="D29:J29"/>
    <mergeCell ref="F19:J19"/>
    <mergeCell ref="F20:J20"/>
    <mergeCell ref="D14:J14"/>
    <mergeCell ref="D15:J15"/>
    <mergeCell ref="F16:J16"/>
    <mergeCell ref="F17:J17"/>
    <mergeCell ref="C9:J9"/>
    <mergeCell ref="D10:J10"/>
    <mergeCell ref="D13:J13"/>
    <mergeCell ref="C3:J3"/>
    <mergeCell ref="C4:J4"/>
    <mergeCell ref="C6:J6"/>
    <mergeCell ref="C7:J7"/>
    <mergeCell ref="D11:J11"/>
  </mergeCells>
  <pageMargins left="0.59027779999999996" right="0.59027779999999996" top="0.59027779999999996" bottom="0.59027779999999996" header="0" footer="0"/>
  <pageSetup paperSize="9" scale="77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5</vt:i4>
      </vt:variant>
    </vt:vector>
  </HeadingPairs>
  <TitlesOfParts>
    <vt:vector size="8" baseType="lpstr">
      <vt:lpstr>Rekapitulace stavby</vt:lpstr>
      <vt:lpstr>05 - Vyhlídka na sochu sn...</vt:lpstr>
      <vt:lpstr>Pokyny pro vyplnění</vt:lpstr>
      <vt:lpstr>'05 - Vyhlídka na sochu sn...'!Názvy_tisku</vt:lpstr>
      <vt:lpstr>'Rekapitulace stavby'!Názvy_tisku</vt:lpstr>
      <vt:lpstr>'05 - Vyhlídka na sochu sn...'!Oblast_tisku</vt:lpstr>
      <vt:lpstr>'Pokyny pro vyplnění'!Oblast_tisku</vt:lpstr>
      <vt:lpstr>'Rekapitulace stavby'!Oblast_tisku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Divoký Lukáš</dc:creator>
  <cp:lastModifiedBy>Divoký Lukáš</cp:lastModifiedBy>
  <dcterms:created xsi:type="dcterms:W3CDTF">2018-04-19T11:05:58Z</dcterms:created>
  <dcterms:modified xsi:type="dcterms:W3CDTF">2018-04-19T11:12:39Z</dcterms:modified>
</cp:coreProperties>
</file>