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Rekapitulace stavby" sheetId="1" r:id="rId1"/>
    <sheet name="Stavebni_cast" sheetId="2" r:id="rId2"/>
    <sheet name="ÚT" sheetId="3" r:id="rId3"/>
    <sheet name="Elektroinstalace_Rekapitulace" sheetId="5" r:id="rId4"/>
    <sheet name="Elektroinstalace" sheetId="4" r:id="rId5"/>
    <sheet name="VZT" sheetId="6" r:id="rId6"/>
  </sheets>
  <definedNames>
    <definedName name="_xlnm._FilterDatabase" localSheetId="2" hidden="1">ÚT!$A$2:$D$19</definedName>
    <definedName name="_xlnm._FilterDatabase" localSheetId="5" hidden="1">VZT!$C$1:$F$318</definedName>
    <definedName name="ceník">#REF!</definedName>
    <definedName name="_xlnm.Print_Titles" localSheetId="0">'Rekapitulace stavby'!$85:$85</definedName>
    <definedName name="_xlnm.Print_Titles" localSheetId="1">Stavebni_cast!$130:$130</definedName>
    <definedName name="_xlnm.Print_Titles" localSheetId="2">ÚT!$1:$2</definedName>
    <definedName name="_xlnm.Print_Titles" localSheetId="5">VZT!#REF!</definedName>
    <definedName name="_xlnm.Print_Area" localSheetId="0">'Rekapitulace stavby'!$C$4:$AP$70,'Rekapitulace stavby'!$C$76:$AP$96</definedName>
    <definedName name="_xlnm.Print_Area" localSheetId="1">Stavebni_cast!$C$4:$Q$70,Stavebni_cast!$C$76:$Q$115,Stavebni_cast!$C$121:$Q$352</definedName>
    <definedName name="_xlnm.Print_Area" localSheetId="2">ÚT!$A$1:$F$32</definedName>
    <definedName name="_xlnm.Print_Area" localSheetId="5">VZT!$A$1:$H$76</definedName>
    <definedName name="solver_cvg" localSheetId="2" hidden="1">0.001</definedName>
    <definedName name="solver_drv" localSheetId="2" hidden="1">1</definedName>
    <definedName name="solver_est" localSheetId="2" hidden="1">1</definedName>
    <definedName name="solver_itr" localSheetId="2" hidden="1">100</definedName>
    <definedName name="solver_lin" localSheetId="2" hidden="1">2</definedName>
    <definedName name="solver_neg" localSheetId="2" hidden="1">2</definedName>
    <definedName name="solver_num" localSheetId="2" hidden="1">0</definedName>
    <definedName name="solver_nwt" localSheetId="2" hidden="1">1</definedName>
    <definedName name="solver_opt" localSheetId="2" hidden="1">ÚT!#REF!</definedName>
    <definedName name="solver_pre" localSheetId="2" hidden="1">0.000001</definedName>
    <definedName name="solver_scl" localSheetId="2" hidden="1">2</definedName>
    <definedName name="solver_sho" localSheetId="2" hidden="1">2</definedName>
    <definedName name="solver_tim" localSheetId="2" hidden="1">100</definedName>
    <definedName name="solver_tol" localSheetId="2" hidden="1">0.05</definedName>
    <definedName name="solver_typ" localSheetId="2" hidden="1">1</definedName>
    <definedName name="solver_val" localSheetId="2" hidden="1">0</definedName>
  </definedNames>
  <calcPr calcId="145621"/>
</workbook>
</file>

<file path=xl/calcChain.xml><?xml version="1.0" encoding="utf-8"?>
<calcChain xmlns="http://schemas.openxmlformats.org/spreadsheetml/2006/main">
  <c r="M159" i="4" l="1"/>
  <c r="M158" i="4"/>
  <c r="H13" i="6"/>
  <c r="H11" i="6"/>
  <c r="H36" i="6"/>
  <c r="H654" i="6" l="1"/>
  <c r="G654" i="6"/>
  <c r="H653" i="6"/>
  <c r="G653" i="6"/>
  <c r="H652" i="6"/>
  <c r="G652" i="6"/>
  <c r="H651" i="6"/>
  <c r="G651" i="6"/>
  <c r="H650" i="6"/>
  <c r="G650" i="6"/>
  <c r="H649" i="6"/>
  <c r="G649" i="6"/>
  <c r="H648" i="6"/>
  <c r="G648" i="6"/>
  <c r="H647" i="6"/>
  <c r="G647" i="6"/>
  <c r="H646" i="6"/>
  <c r="G646" i="6"/>
  <c r="H645" i="6"/>
  <c r="G645" i="6"/>
  <c r="D645" i="6"/>
  <c r="C645" i="6"/>
  <c r="H644" i="6"/>
  <c r="G644" i="6"/>
  <c r="D644" i="6"/>
  <c r="C644" i="6"/>
  <c r="H643" i="6"/>
  <c r="G643" i="6"/>
  <c r="D643" i="6"/>
  <c r="C643" i="6"/>
  <c r="H642" i="6"/>
  <c r="G642" i="6"/>
  <c r="D642" i="6"/>
  <c r="C642" i="6"/>
  <c r="H641" i="6"/>
  <c r="G641" i="6"/>
  <c r="D641" i="6"/>
  <c r="C641" i="6"/>
  <c r="H640" i="6"/>
  <c r="G640" i="6"/>
  <c r="D640" i="6"/>
  <c r="C640" i="6"/>
  <c r="H639" i="6"/>
  <c r="G639" i="6"/>
  <c r="D639" i="6"/>
  <c r="C639" i="6"/>
  <c r="H638" i="6"/>
  <c r="G638" i="6"/>
  <c r="D638" i="6"/>
  <c r="C638" i="6"/>
  <c r="H637" i="6"/>
  <c r="G637" i="6"/>
  <c r="D637" i="6"/>
  <c r="C637" i="6"/>
  <c r="H636" i="6"/>
  <c r="G636" i="6"/>
  <c r="D636" i="6"/>
  <c r="C636" i="6"/>
  <c r="H635" i="6"/>
  <c r="G635" i="6"/>
  <c r="D635" i="6"/>
  <c r="C635" i="6"/>
  <c r="H634" i="6"/>
  <c r="G634" i="6"/>
  <c r="D634" i="6"/>
  <c r="C634" i="6"/>
  <c r="H633" i="6"/>
  <c r="G633" i="6"/>
  <c r="D633" i="6"/>
  <c r="C633" i="6"/>
  <c r="H632" i="6"/>
  <c r="G632" i="6"/>
  <c r="D632" i="6"/>
  <c r="C632" i="6"/>
  <c r="H631" i="6"/>
  <c r="G631" i="6"/>
  <c r="D631" i="6"/>
  <c r="C631" i="6"/>
  <c r="H630" i="6"/>
  <c r="G630" i="6"/>
  <c r="D630" i="6"/>
  <c r="C630" i="6"/>
  <c r="H629" i="6"/>
  <c r="G629" i="6"/>
  <c r="D629" i="6"/>
  <c r="C629" i="6"/>
  <c r="H628" i="6"/>
  <c r="G628" i="6"/>
  <c r="D628" i="6"/>
  <c r="C628" i="6"/>
  <c r="H627" i="6"/>
  <c r="G627" i="6"/>
  <c r="D627" i="6"/>
  <c r="C627" i="6"/>
  <c r="H626" i="6"/>
  <c r="G626" i="6"/>
  <c r="D626" i="6"/>
  <c r="C626" i="6"/>
  <c r="H625" i="6"/>
  <c r="G625" i="6"/>
  <c r="D625" i="6"/>
  <c r="C625" i="6"/>
  <c r="H624" i="6"/>
  <c r="G624" i="6"/>
  <c r="D624" i="6"/>
  <c r="C624" i="6"/>
  <c r="H623" i="6"/>
  <c r="G623" i="6"/>
  <c r="D623" i="6"/>
  <c r="C623" i="6"/>
  <c r="H622" i="6"/>
  <c r="G622" i="6"/>
  <c r="D622" i="6"/>
  <c r="C622" i="6"/>
  <c r="H621" i="6"/>
  <c r="G621" i="6"/>
  <c r="D621" i="6"/>
  <c r="C621" i="6"/>
  <c r="H620" i="6"/>
  <c r="G620" i="6"/>
  <c r="D620" i="6"/>
  <c r="C620" i="6"/>
  <c r="H619" i="6"/>
  <c r="G619" i="6"/>
  <c r="D619" i="6"/>
  <c r="C619" i="6"/>
  <c r="H618" i="6"/>
  <c r="G618" i="6"/>
  <c r="D618" i="6"/>
  <c r="C618" i="6"/>
  <c r="H617" i="6"/>
  <c r="G617" i="6"/>
  <c r="D617" i="6"/>
  <c r="C617" i="6"/>
  <c r="H616" i="6"/>
  <c r="G616" i="6"/>
  <c r="D616" i="6"/>
  <c r="C616" i="6"/>
  <c r="H615" i="6"/>
  <c r="G615" i="6"/>
  <c r="D615" i="6"/>
  <c r="C615" i="6"/>
  <c r="H614" i="6"/>
  <c r="G614" i="6"/>
  <c r="D614" i="6"/>
  <c r="C614" i="6"/>
  <c r="H613" i="6"/>
  <c r="G613" i="6"/>
  <c r="D613" i="6"/>
  <c r="C613" i="6"/>
  <c r="H612" i="6"/>
  <c r="G612" i="6"/>
  <c r="D612" i="6"/>
  <c r="C612" i="6"/>
  <c r="H611" i="6"/>
  <c r="G611" i="6"/>
  <c r="D611" i="6"/>
  <c r="C611" i="6"/>
  <c r="H610" i="6"/>
  <c r="G610" i="6"/>
  <c r="D610" i="6"/>
  <c r="C610" i="6"/>
  <c r="H609" i="6"/>
  <c r="G609" i="6"/>
  <c r="D609" i="6"/>
  <c r="C609" i="6"/>
  <c r="H608" i="6"/>
  <c r="G608" i="6"/>
  <c r="D608" i="6"/>
  <c r="C608" i="6"/>
  <c r="H607" i="6"/>
  <c r="G607" i="6"/>
  <c r="D607" i="6"/>
  <c r="C607" i="6"/>
  <c r="H606" i="6"/>
  <c r="G606" i="6"/>
  <c r="D606" i="6"/>
  <c r="C606" i="6"/>
  <c r="H605" i="6"/>
  <c r="G605" i="6"/>
  <c r="D605" i="6"/>
  <c r="C605" i="6"/>
  <c r="H604" i="6"/>
  <c r="G604" i="6"/>
  <c r="D604" i="6"/>
  <c r="C604" i="6"/>
  <c r="H603" i="6"/>
  <c r="G603" i="6"/>
  <c r="D603" i="6"/>
  <c r="C603" i="6"/>
  <c r="H602" i="6"/>
  <c r="G602" i="6"/>
  <c r="D602" i="6"/>
  <c r="C602" i="6"/>
  <c r="H601" i="6"/>
  <c r="G601" i="6"/>
  <c r="D601" i="6"/>
  <c r="C601" i="6"/>
  <c r="H600" i="6"/>
  <c r="G600" i="6"/>
  <c r="D600" i="6"/>
  <c r="C600" i="6"/>
  <c r="H599" i="6"/>
  <c r="G599" i="6"/>
  <c r="D599" i="6"/>
  <c r="C599" i="6"/>
  <c r="H598" i="6"/>
  <c r="G598" i="6"/>
  <c r="D598" i="6"/>
  <c r="C598" i="6"/>
  <c r="H597" i="6"/>
  <c r="G597" i="6"/>
  <c r="D597" i="6"/>
  <c r="C597" i="6"/>
  <c r="H596" i="6"/>
  <c r="G596" i="6"/>
  <c r="D596" i="6"/>
  <c r="C596" i="6"/>
  <c r="H595" i="6"/>
  <c r="G595" i="6"/>
  <c r="D595" i="6"/>
  <c r="C595" i="6"/>
  <c r="H594" i="6"/>
  <c r="G594" i="6"/>
  <c r="D594" i="6"/>
  <c r="C594" i="6"/>
  <c r="H593" i="6"/>
  <c r="G593" i="6"/>
  <c r="D593" i="6"/>
  <c r="C593" i="6"/>
  <c r="H592" i="6"/>
  <c r="G592" i="6"/>
  <c r="D592" i="6"/>
  <c r="C592" i="6"/>
  <c r="H591" i="6"/>
  <c r="G591" i="6"/>
  <c r="D591" i="6"/>
  <c r="C591" i="6"/>
  <c r="H590" i="6"/>
  <c r="G590" i="6"/>
  <c r="D590" i="6"/>
  <c r="C590" i="6"/>
  <c r="H589" i="6"/>
  <c r="G589" i="6"/>
  <c r="D589" i="6"/>
  <c r="C589" i="6"/>
  <c r="H588" i="6"/>
  <c r="G588" i="6"/>
  <c r="D588" i="6"/>
  <c r="C588" i="6"/>
  <c r="H587" i="6"/>
  <c r="G587" i="6"/>
  <c r="D587" i="6"/>
  <c r="C587" i="6"/>
  <c r="H586" i="6"/>
  <c r="G586" i="6"/>
  <c r="D586" i="6"/>
  <c r="C586" i="6"/>
  <c r="H585" i="6"/>
  <c r="G585" i="6"/>
  <c r="D585" i="6"/>
  <c r="C585" i="6"/>
  <c r="H584" i="6"/>
  <c r="G584" i="6"/>
  <c r="D584" i="6"/>
  <c r="C584" i="6"/>
  <c r="H583" i="6"/>
  <c r="G583" i="6"/>
  <c r="D583" i="6"/>
  <c r="C583" i="6"/>
  <c r="H582" i="6"/>
  <c r="G582" i="6"/>
  <c r="D582" i="6"/>
  <c r="C582" i="6"/>
  <c r="H581" i="6"/>
  <c r="G581" i="6"/>
  <c r="D581" i="6"/>
  <c r="C581" i="6"/>
  <c r="H580" i="6"/>
  <c r="G580" i="6"/>
  <c r="D580" i="6"/>
  <c r="C580" i="6"/>
  <c r="H579" i="6"/>
  <c r="G579" i="6"/>
  <c r="D579" i="6"/>
  <c r="C579" i="6"/>
  <c r="H578" i="6"/>
  <c r="G578" i="6"/>
  <c r="D578" i="6"/>
  <c r="C578" i="6"/>
  <c r="H577" i="6"/>
  <c r="G577" i="6"/>
  <c r="D577" i="6"/>
  <c r="C577" i="6"/>
  <c r="H576" i="6"/>
  <c r="G576" i="6"/>
  <c r="D576" i="6"/>
  <c r="C576" i="6"/>
  <c r="H575" i="6"/>
  <c r="G575" i="6"/>
  <c r="D575" i="6"/>
  <c r="C575" i="6"/>
  <c r="H574" i="6"/>
  <c r="G574" i="6"/>
  <c r="D574" i="6"/>
  <c r="C574" i="6"/>
  <c r="H573" i="6"/>
  <c r="G573" i="6"/>
  <c r="D573" i="6"/>
  <c r="C573" i="6"/>
  <c r="H572" i="6"/>
  <c r="G572" i="6"/>
  <c r="D572" i="6"/>
  <c r="C572" i="6"/>
  <c r="H571" i="6"/>
  <c r="G571" i="6"/>
  <c r="D571" i="6"/>
  <c r="C571" i="6"/>
  <c r="H570" i="6"/>
  <c r="G570" i="6"/>
  <c r="D570" i="6"/>
  <c r="C570" i="6"/>
  <c r="H569" i="6"/>
  <c r="G569" i="6"/>
  <c r="D569" i="6"/>
  <c r="C569" i="6"/>
  <c r="H568" i="6"/>
  <c r="G568" i="6"/>
  <c r="D568" i="6"/>
  <c r="C568" i="6"/>
  <c r="H567" i="6"/>
  <c r="G567" i="6"/>
  <c r="D567" i="6"/>
  <c r="C567" i="6"/>
  <c r="H566" i="6"/>
  <c r="G566" i="6"/>
  <c r="D566" i="6"/>
  <c r="C566" i="6"/>
  <c r="H565" i="6"/>
  <c r="G565" i="6"/>
  <c r="D565" i="6"/>
  <c r="C565" i="6"/>
  <c r="H564" i="6"/>
  <c r="G564" i="6"/>
  <c r="D564" i="6"/>
  <c r="C564" i="6"/>
  <c r="H563" i="6"/>
  <c r="G563" i="6"/>
  <c r="D563" i="6"/>
  <c r="C563" i="6"/>
  <c r="H562" i="6"/>
  <c r="G562" i="6"/>
  <c r="D562" i="6"/>
  <c r="C562" i="6"/>
  <c r="H561" i="6"/>
  <c r="G561" i="6"/>
  <c r="D561" i="6"/>
  <c r="C561" i="6"/>
  <c r="H560" i="6"/>
  <c r="G560" i="6"/>
  <c r="D560" i="6"/>
  <c r="C560" i="6"/>
  <c r="H559" i="6"/>
  <c r="G559" i="6"/>
  <c r="D559" i="6"/>
  <c r="C559" i="6"/>
  <c r="H558" i="6"/>
  <c r="G558" i="6"/>
  <c r="D558" i="6"/>
  <c r="C558" i="6"/>
  <c r="H557" i="6"/>
  <c r="G557" i="6"/>
  <c r="D557" i="6"/>
  <c r="C557" i="6"/>
  <c r="H556" i="6"/>
  <c r="G556" i="6"/>
  <c r="D556" i="6"/>
  <c r="C556" i="6"/>
  <c r="H555" i="6"/>
  <c r="G555" i="6"/>
  <c r="D555" i="6"/>
  <c r="C555" i="6"/>
  <c r="H554" i="6"/>
  <c r="G554" i="6"/>
  <c r="D554" i="6"/>
  <c r="C554" i="6"/>
  <c r="H553" i="6"/>
  <c r="G553" i="6"/>
  <c r="D553" i="6"/>
  <c r="C553" i="6"/>
  <c r="H552" i="6"/>
  <c r="G552" i="6"/>
  <c r="D552" i="6"/>
  <c r="C552" i="6"/>
  <c r="H551" i="6"/>
  <c r="G551" i="6"/>
  <c r="D551" i="6"/>
  <c r="C551" i="6"/>
  <c r="H550" i="6"/>
  <c r="G550" i="6"/>
  <c r="D550" i="6"/>
  <c r="C550" i="6"/>
  <c r="H549" i="6"/>
  <c r="G549" i="6"/>
  <c r="D549" i="6"/>
  <c r="C549" i="6"/>
  <c r="H548" i="6"/>
  <c r="G548" i="6"/>
  <c r="D548" i="6"/>
  <c r="C548" i="6"/>
  <c r="H547" i="6"/>
  <c r="G547" i="6"/>
  <c r="D547" i="6"/>
  <c r="C547" i="6"/>
  <c r="H546" i="6"/>
  <c r="G546" i="6"/>
  <c r="D546" i="6"/>
  <c r="C546" i="6"/>
  <c r="H545" i="6"/>
  <c r="G545" i="6"/>
  <c r="D545" i="6"/>
  <c r="C545" i="6"/>
  <c r="H544" i="6"/>
  <c r="G544" i="6"/>
  <c r="D544" i="6"/>
  <c r="C544" i="6"/>
  <c r="H543" i="6"/>
  <c r="G543" i="6"/>
  <c r="D543" i="6"/>
  <c r="C543" i="6"/>
  <c r="H542" i="6"/>
  <c r="G542" i="6"/>
  <c r="D542" i="6"/>
  <c r="C542" i="6"/>
  <c r="H541" i="6"/>
  <c r="G541" i="6"/>
  <c r="D541" i="6"/>
  <c r="C541" i="6"/>
  <c r="H540" i="6"/>
  <c r="G540" i="6"/>
  <c r="D540" i="6"/>
  <c r="C540" i="6"/>
  <c r="H539" i="6"/>
  <c r="G539" i="6"/>
  <c r="D539" i="6"/>
  <c r="C539" i="6"/>
  <c r="H538" i="6"/>
  <c r="G538" i="6"/>
  <c r="D538" i="6"/>
  <c r="C538" i="6"/>
  <c r="H537" i="6"/>
  <c r="G537" i="6"/>
  <c r="D537" i="6"/>
  <c r="C537" i="6"/>
  <c r="H536" i="6"/>
  <c r="G536" i="6"/>
  <c r="D536" i="6"/>
  <c r="C536" i="6"/>
  <c r="H535" i="6"/>
  <c r="G535" i="6"/>
  <c r="D535" i="6"/>
  <c r="C535" i="6"/>
  <c r="H534" i="6"/>
  <c r="G534" i="6"/>
  <c r="D534" i="6"/>
  <c r="C534" i="6"/>
  <c r="H533" i="6"/>
  <c r="G533" i="6"/>
  <c r="D533" i="6"/>
  <c r="C533" i="6"/>
  <c r="H532" i="6"/>
  <c r="G532" i="6"/>
  <c r="D532" i="6"/>
  <c r="C532" i="6"/>
  <c r="H531" i="6"/>
  <c r="G531" i="6"/>
  <c r="D531" i="6"/>
  <c r="C531" i="6"/>
  <c r="H530" i="6"/>
  <c r="G530" i="6"/>
  <c r="D530" i="6"/>
  <c r="C530" i="6"/>
  <c r="H529" i="6"/>
  <c r="G529" i="6"/>
  <c r="D529" i="6"/>
  <c r="C529" i="6"/>
  <c r="H528" i="6"/>
  <c r="G528" i="6"/>
  <c r="D528" i="6"/>
  <c r="C528" i="6"/>
  <c r="H527" i="6"/>
  <c r="G527" i="6"/>
  <c r="D527" i="6"/>
  <c r="C527" i="6"/>
  <c r="H526" i="6"/>
  <c r="G526" i="6"/>
  <c r="D526" i="6"/>
  <c r="C526" i="6"/>
  <c r="H525" i="6"/>
  <c r="G525" i="6"/>
  <c r="D525" i="6"/>
  <c r="C525" i="6"/>
  <c r="H524" i="6"/>
  <c r="G524" i="6"/>
  <c r="D524" i="6"/>
  <c r="C524" i="6"/>
  <c r="H523" i="6"/>
  <c r="G523" i="6"/>
  <c r="D523" i="6"/>
  <c r="C523" i="6"/>
  <c r="H522" i="6"/>
  <c r="G522" i="6"/>
  <c r="D522" i="6"/>
  <c r="C522" i="6"/>
  <c r="H521" i="6"/>
  <c r="G521" i="6"/>
  <c r="D521" i="6"/>
  <c r="C521" i="6"/>
  <c r="H520" i="6"/>
  <c r="G520" i="6"/>
  <c r="D520" i="6"/>
  <c r="C520" i="6"/>
  <c r="H519" i="6"/>
  <c r="G519" i="6"/>
  <c r="D519" i="6"/>
  <c r="C519" i="6"/>
  <c r="H518" i="6"/>
  <c r="G518" i="6"/>
  <c r="D518" i="6"/>
  <c r="C518" i="6"/>
  <c r="H517" i="6"/>
  <c r="G517" i="6"/>
  <c r="D517" i="6"/>
  <c r="C517" i="6"/>
  <c r="H516" i="6"/>
  <c r="G516" i="6"/>
  <c r="D516" i="6"/>
  <c r="C516" i="6"/>
  <c r="H515" i="6"/>
  <c r="G515" i="6"/>
  <c r="D515" i="6"/>
  <c r="C515" i="6"/>
  <c r="H514" i="6"/>
  <c r="G514" i="6"/>
  <c r="D514" i="6"/>
  <c r="C514" i="6"/>
  <c r="H513" i="6"/>
  <c r="G513" i="6"/>
  <c r="D513" i="6"/>
  <c r="C513" i="6"/>
  <c r="H512" i="6"/>
  <c r="G512" i="6"/>
  <c r="D512" i="6"/>
  <c r="C512" i="6"/>
  <c r="H511" i="6"/>
  <c r="G511" i="6"/>
  <c r="D511" i="6"/>
  <c r="C511" i="6"/>
  <c r="H510" i="6"/>
  <c r="G510" i="6"/>
  <c r="D510" i="6"/>
  <c r="C510" i="6"/>
  <c r="H509" i="6"/>
  <c r="G509" i="6"/>
  <c r="D509" i="6"/>
  <c r="C509" i="6"/>
  <c r="H508" i="6"/>
  <c r="G508" i="6"/>
  <c r="D508" i="6"/>
  <c r="C508" i="6"/>
  <c r="H507" i="6"/>
  <c r="G507" i="6"/>
  <c r="D507" i="6"/>
  <c r="C507" i="6"/>
  <c r="H506" i="6"/>
  <c r="G506" i="6"/>
  <c r="D506" i="6"/>
  <c r="C506" i="6"/>
  <c r="H505" i="6"/>
  <c r="G505" i="6"/>
  <c r="D505" i="6"/>
  <c r="C505" i="6"/>
  <c r="H504" i="6"/>
  <c r="G504" i="6"/>
  <c r="D504" i="6"/>
  <c r="C504" i="6"/>
  <c r="H503" i="6"/>
  <c r="G503" i="6"/>
  <c r="D503" i="6"/>
  <c r="C503" i="6"/>
  <c r="H502" i="6"/>
  <c r="G502" i="6"/>
  <c r="D502" i="6"/>
  <c r="C502" i="6"/>
  <c r="H501" i="6"/>
  <c r="G501" i="6"/>
  <c r="D501" i="6"/>
  <c r="C501" i="6"/>
  <c r="H500" i="6"/>
  <c r="G500" i="6"/>
  <c r="D500" i="6"/>
  <c r="C500" i="6"/>
  <c r="H499" i="6"/>
  <c r="G499" i="6"/>
  <c r="D499" i="6"/>
  <c r="C499" i="6"/>
  <c r="H498" i="6"/>
  <c r="G498" i="6"/>
  <c r="D498" i="6"/>
  <c r="C498" i="6"/>
  <c r="H497" i="6"/>
  <c r="G497" i="6"/>
  <c r="D497" i="6"/>
  <c r="C497" i="6"/>
  <c r="H496" i="6"/>
  <c r="G496" i="6"/>
  <c r="D496" i="6"/>
  <c r="C496" i="6"/>
  <c r="H495" i="6"/>
  <c r="G495" i="6"/>
  <c r="D495" i="6"/>
  <c r="C495" i="6"/>
  <c r="H494" i="6"/>
  <c r="G494" i="6"/>
  <c r="D494" i="6"/>
  <c r="C494" i="6"/>
  <c r="H493" i="6"/>
  <c r="G493" i="6"/>
  <c r="D493" i="6"/>
  <c r="C493" i="6"/>
  <c r="H492" i="6"/>
  <c r="G492" i="6"/>
  <c r="D492" i="6"/>
  <c r="C492" i="6"/>
  <c r="H491" i="6"/>
  <c r="G491" i="6"/>
  <c r="D491" i="6"/>
  <c r="C491" i="6"/>
  <c r="H490" i="6"/>
  <c r="G490" i="6"/>
  <c r="D490" i="6"/>
  <c r="C490" i="6"/>
  <c r="H489" i="6"/>
  <c r="G489" i="6"/>
  <c r="D489" i="6"/>
  <c r="C489" i="6"/>
  <c r="H488" i="6"/>
  <c r="G488" i="6"/>
  <c r="D488" i="6"/>
  <c r="C488" i="6"/>
  <c r="H487" i="6"/>
  <c r="G487" i="6"/>
  <c r="D487" i="6"/>
  <c r="C487" i="6"/>
  <c r="H486" i="6"/>
  <c r="G486" i="6"/>
  <c r="D486" i="6"/>
  <c r="C486" i="6"/>
  <c r="H485" i="6"/>
  <c r="G485" i="6"/>
  <c r="D485" i="6"/>
  <c r="C485" i="6"/>
  <c r="H484" i="6"/>
  <c r="G484" i="6"/>
  <c r="D484" i="6"/>
  <c r="C484" i="6"/>
  <c r="H483" i="6"/>
  <c r="G483" i="6"/>
  <c r="D483" i="6"/>
  <c r="C483" i="6"/>
  <c r="H482" i="6"/>
  <c r="G482" i="6"/>
  <c r="D482" i="6"/>
  <c r="C482" i="6"/>
  <c r="H481" i="6"/>
  <c r="G481" i="6"/>
  <c r="D481" i="6"/>
  <c r="C481" i="6"/>
  <c r="H480" i="6"/>
  <c r="G480" i="6"/>
  <c r="D480" i="6"/>
  <c r="C480" i="6"/>
  <c r="H479" i="6"/>
  <c r="G479" i="6"/>
  <c r="D479" i="6"/>
  <c r="C479" i="6"/>
  <c r="H478" i="6"/>
  <c r="G478" i="6"/>
  <c r="D478" i="6"/>
  <c r="C478" i="6"/>
  <c r="H477" i="6"/>
  <c r="G477" i="6"/>
  <c r="D477" i="6"/>
  <c r="C477" i="6"/>
  <c r="H476" i="6"/>
  <c r="G476" i="6"/>
  <c r="D476" i="6"/>
  <c r="C476" i="6"/>
  <c r="H475" i="6"/>
  <c r="G475" i="6"/>
  <c r="D475" i="6"/>
  <c r="C475" i="6"/>
  <c r="H474" i="6"/>
  <c r="G474" i="6"/>
  <c r="D474" i="6"/>
  <c r="C474" i="6"/>
  <c r="H473" i="6"/>
  <c r="G473" i="6"/>
  <c r="D473" i="6"/>
  <c r="C473" i="6"/>
  <c r="H472" i="6"/>
  <c r="G472" i="6"/>
  <c r="D472" i="6"/>
  <c r="C472" i="6"/>
  <c r="H471" i="6"/>
  <c r="G471" i="6"/>
  <c r="D471" i="6"/>
  <c r="C471" i="6"/>
  <c r="H470" i="6"/>
  <c r="G470" i="6"/>
  <c r="D470" i="6"/>
  <c r="C470" i="6"/>
  <c r="H469" i="6"/>
  <c r="G469" i="6"/>
  <c r="D469" i="6"/>
  <c r="C469" i="6"/>
  <c r="H468" i="6"/>
  <c r="G468" i="6"/>
  <c r="D468" i="6"/>
  <c r="C468" i="6"/>
  <c r="H467" i="6"/>
  <c r="G467" i="6"/>
  <c r="D467" i="6"/>
  <c r="C467" i="6"/>
  <c r="H466" i="6"/>
  <c r="G466" i="6"/>
  <c r="D466" i="6"/>
  <c r="C466" i="6"/>
  <c r="H465" i="6"/>
  <c r="G465" i="6"/>
  <c r="D465" i="6"/>
  <c r="C465" i="6"/>
  <c r="H464" i="6"/>
  <c r="G464" i="6"/>
  <c r="D464" i="6"/>
  <c r="C464" i="6"/>
  <c r="H463" i="6"/>
  <c r="G463" i="6"/>
  <c r="D463" i="6"/>
  <c r="C463" i="6"/>
  <c r="H462" i="6"/>
  <c r="G462" i="6"/>
  <c r="D462" i="6"/>
  <c r="C462" i="6"/>
  <c r="H461" i="6"/>
  <c r="G461" i="6"/>
  <c r="D461" i="6"/>
  <c r="C461" i="6"/>
  <c r="H460" i="6"/>
  <c r="G460" i="6"/>
  <c r="D460" i="6"/>
  <c r="C460" i="6"/>
  <c r="H459" i="6"/>
  <c r="G459" i="6"/>
  <c r="D459" i="6"/>
  <c r="C459" i="6"/>
  <c r="H458" i="6"/>
  <c r="G458" i="6"/>
  <c r="D458" i="6"/>
  <c r="C458" i="6"/>
  <c r="H457" i="6"/>
  <c r="G457" i="6"/>
  <c r="D457" i="6"/>
  <c r="C457" i="6"/>
  <c r="H456" i="6"/>
  <c r="G456" i="6"/>
  <c r="D456" i="6"/>
  <c r="C456" i="6"/>
  <c r="H455" i="6"/>
  <c r="G455" i="6"/>
  <c r="D455" i="6"/>
  <c r="C455" i="6"/>
  <c r="H454" i="6"/>
  <c r="G454" i="6"/>
  <c r="D454" i="6"/>
  <c r="C454" i="6"/>
  <c r="H453" i="6"/>
  <c r="G453" i="6"/>
  <c r="D453" i="6"/>
  <c r="C453" i="6"/>
  <c r="H452" i="6"/>
  <c r="G452" i="6"/>
  <c r="D452" i="6"/>
  <c r="C452" i="6"/>
  <c r="H451" i="6"/>
  <c r="G451" i="6"/>
  <c r="D451" i="6"/>
  <c r="C451" i="6"/>
  <c r="H450" i="6"/>
  <c r="G450" i="6"/>
  <c r="D450" i="6"/>
  <c r="C450" i="6"/>
  <c r="H449" i="6"/>
  <c r="G449" i="6"/>
  <c r="D449" i="6"/>
  <c r="C449" i="6"/>
  <c r="H448" i="6"/>
  <c r="G448" i="6"/>
  <c r="D448" i="6"/>
  <c r="C448" i="6"/>
  <c r="H447" i="6"/>
  <c r="G447" i="6"/>
  <c r="D447" i="6"/>
  <c r="C447" i="6"/>
  <c r="H446" i="6"/>
  <c r="G446" i="6"/>
  <c r="D446" i="6"/>
  <c r="C446" i="6"/>
  <c r="H445" i="6"/>
  <c r="G445" i="6"/>
  <c r="D445" i="6"/>
  <c r="C445" i="6"/>
  <c r="H444" i="6"/>
  <c r="G444" i="6"/>
  <c r="D444" i="6"/>
  <c r="C444" i="6"/>
  <c r="H443" i="6"/>
  <c r="G443" i="6"/>
  <c r="D443" i="6"/>
  <c r="C443" i="6"/>
  <c r="H442" i="6"/>
  <c r="G442" i="6"/>
  <c r="D442" i="6"/>
  <c r="C442" i="6"/>
  <c r="H441" i="6"/>
  <c r="G441" i="6"/>
  <c r="D441" i="6"/>
  <c r="C441" i="6"/>
  <c r="H440" i="6"/>
  <c r="G440" i="6"/>
  <c r="D440" i="6"/>
  <c r="C440" i="6"/>
  <c r="H439" i="6"/>
  <c r="G439" i="6"/>
  <c r="D439" i="6"/>
  <c r="C439" i="6"/>
  <c r="H438" i="6"/>
  <c r="G438" i="6"/>
  <c r="D438" i="6"/>
  <c r="C438" i="6"/>
  <c r="H437" i="6"/>
  <c r="G437" i="6"/>
  <c r="D437" i="6"/>
  <c r="C437" i="6"/>
  <c r="H436" i="6"/>
  <c r="G436" i="6"/>
  <c r="D436" i="6"/>
  <c r="C436" i="6"/>
  <c r="H435" i="6"/>
  <c r="G435" i="6"/>
  <c r="D435" i="6"/>
  <c r="C435" i="6"/>
  <c r="H434" i="6"/>
  <c r="G434" i="6"/>
  <c r="D434" i="6"/>
  <c r="C434" i="6"/>
  <c r="H433" i="6"/>
  <c r="G433" i="6"/>
  <c r="D433" i="6"/>
  <c r="C433" i="6"/>
  <c r="H432" i="6"/>
  <c r="G432" i="6"/>
  <c r="D432" i="6"/>
  <c r="C432" i="6"/>
  <c r="H431" i="6"/>
  <c r="G431" i="6"/>
  <c r="D431" i="6"/>
  <c r="C431" i="6"/>
  <c r="H430" i="6"/>
  <c r="G430" i="6"/>
  <c r="D430" i="6"/>
  <c r="C430" i="6"/>
  <c r="H429" i="6"/>
  <c r="G429" i="6"/>
  <c r="D429" i="6"/>
  <c r="C429" i="6"/>
  <c r="H428" i="6"/>
  <c r="G428" i="6"/>
  <c r="D428" i="6"/>
  <c r="C428" i="6"/>
  <c r="H427" i="6"/>
  <c r="G427" i="6"/>
  <c r="D427" i="6"/>
  <c r="C427" i="6"/>
  <c r="H426" i="6"/>
  <c r="G426" i="6"/>
  <c r="D426" i="6"/>
  <c r="C426" i="6"/>
  <c r="H425" i="6"/>
  <c r="G425" i="6"/>
  <c r="D425" i="6"/>
  <c r="C425" i="6"/>
  <c r="H424" i="6"/>
  <c r="G424" i="6"/>
  <c r="D424" i="6"/>
  <c r="C424" i="6"/>
  <c r="H423" i="6"/>
  <c r="G423" i="6"/>
  <c r="D423" i="6"/>
  <c r="C423" i="6"/>
  <c r="H422" i="6"/>
  <c r="G422" i="6"/>
  <c r="D422" i="6"/>
  <c r="C422" i="6"/>
  <c r="H421" i="6"/>
  <c r="G421" i="6"/>
  <c r="D421" i="6"/>
  <c r="C421" i="6"/>
  <c r="H420" i="6"/>
  <c r="G420" i="6"/>
  <c r="D420" i="6"/>
  <c r="C420" i="6"/>
  <c r="H419" i="6"/>
  <c r="G419" i="6"/>
  <c r="D419" i="6"/>
  <c r="C419" i="6"/>
  <c r="H418" i="6"/>
  <c r="G418" i="6"/>
  <c r="D418" i="6"/>
  <c r="C418" i="6"/>
  <c r="H417" i="6"/>
  <c r="G417" i="6"/>
  <c r="D417" i="6"/>
  <c r="C417" i="6"/>
  <c r="H416" i="6"/>
  <c r="G416" i="6"/>
  <c r="D416" i="6"/>
  <c r="C416" i="6"/>
  <c r="H415" i="6"/>
  <c r="G415" i="6"/>
  <c r="D415" i="6"/>
  <c r="C415" i="6"/>
  <c r="H414" i="6"/>
  <c r="G414" i="6"/>
  <c r="D414" i="6"/>
  <c r="C414" i="6"/>
  <c r="H413" i="6"/>
  <c r="G413" i="6"/>
  <c r="D413" i="6"/>
  <c r="C413" i="6"/>
  <c r="H412" i="6"/>
  <c r="G412" i="6"/>
  <c r="D412" i="6"/>
  <c r="C412" i="6"/>
  <c r="H411" i="6"/>
  <c r="G411" i="6"/>
  <c r="D411" i="6"/>
  <c r="C411" i="6"/>
  <c r="H410" i="6"/>
  <c r="G410" i="6"/>
  <c r="D410" i="6"/>
  <c r="C410" i="6"/>
  <c r="H409" i="6"/>
  <c r="G409" i="6"/>
  <c r="D409" i="6"/>
  <c r="C409" i="6"/>
  <c r="H408" i="6"/>
  <c r="G408" i="6"/>
  <c r="D408" i="6"/>
  <c r="C408" i="6"/>
  <c r="H407" i="6"/>
  <c r="G407" i="6"/>
  <c r="D407" i="6"/>
  <c r="C407" i="6"/>
  <c r="H406" i="6"/>
  <c r="G406" i="6"/>
  <c r="D406" i="6"/>
  <c r="C406" i="6"/>
  <c r="H405" i="6"/>
  <c r="G405" i="6"/>
  <c r="D405" i="6"/>
  <c r="C405" i="6"/>
  <c r="H404" i="6"/>
  <c r="G404" i="6"/>
  <c r="D404" i="6"/>
  <c r="C404" i="6"/>
  <c r="H403" i="6"/>
  <c r="G403" i="6"/>
  <c r="D403" i="6"/>
  <c r="C403" i="6"/>
  <c r="H402" i="6"/>
  <c r="G402" i="6"/>
  <c r="D402" i="6"/>
  <c r="C402" i="6"/>
  <c r="H401" i="6"/>
  <c r="G401" i="6"/>
  <c r="D401" i="6"/>
  <c r="C401" i="6"/>
  <c r="H400" i="6"/>
  <c r="G400" i="6"/>
  <c r="D400" i="6"/>
  <c r="C400" i="6"/>
  <c r="H399" i="6"/>
  <c r="G399" i="6"/>
  <c r="D399" i="6"/>
  <c r="C399" i="6"/>
  <c r="H398" i="6"/>
  <c r="G398" i="6"/>
  <c r="D398" i="6"/>
  <c r="C398" i="6"/>
  <c r="H397" i="6"/>
  <c r="G397" i="6"/>
  <c r="D397" i="6"/>
  <c r="C397" i="6"/>
  <c r="H396" i="6"/>
  <c r="G396" i="6"/>
  <c r="D396" i="6"/>
  <c r="C396" i="6"/>
  <c r="H395" i="6"/>
  <c r="G395" i="6"/>
  <c r="D395" i="6"/>
  <c r="C395" i="6"/>
  <c r="H394" i="6"/>
  <c r="G394" i="6"/>
  <c r="D394" i="6"/>
  <c r="C394" i="6"/>
  <c r="H393" i="6"/>
  <c r="G393" i="6"/>
  <c r="D393" i="6"/>
  <c r="C393" i="6"/>
  <c r="H392" i="6"/>
  <c r="G392" i="6"/>
  <c r="D392" i="6"/>
  <c r="C392" i="6"/>
  <c r="H391" i="6"/>
  <c r="G391" i="6"/>
  <c r="D391" i="6"/>
  <c r="C391" i="6"/>
  <c r="H390" i="6"/>
  <c r="G390" i="6"/>
  <c r="D390" i="6"/>
  <c r="C390" i="6"/>
  <c r="H389" i="6"/>
  <c r="G389" i="6"/>
  <c r="D389" i="6"/>
  <c r="C389" i="6"/>
  <c r="H388" i="6"/>
  <c r="G388" i="6"/>
  <c r="D388" i="6"/>
  <c r="C388" i="6"/>
  <c r="H387" i="6"/>
  <c r="G387" i="6"/>
  <c r="D387" i="6"/>
  <c r="C387" i="6"/>
  <c r="H386" i="6"/>
  <c r="G386" i="6"/>
  <c r="D386" i="6"/>
  <c r="C386" i="6"/>
  <c r="H385" i="6"/>
  <c r="G385" i="6"/>
  <c r="D385" i="6"/>
  <c r="C385" i="6"/>
  <c r="H384" i="6"/>
  <c r="G384" i="6"/>
  <c r="D384" i="6"/>
  <c r="C384" i="6"/>
  <c r="H383" i="6"/>
  <c r="G383" i="6"/>
  <c r="D383" i="6"/>
  <c r="C383" i="6"/>
  <c r="H382" i="6"/>
  <c r="G382" i="6"/>
  <c r="D382" i="6"/>
  <c r="C382" i="6"/>
  <c r="H381" i="6"/>
  <c r="G381" i="6"/>
  <c r="D381" i="6"/>
  <c r="C381" i="6"/>
  <c r="H380" i="6"/>
  <c r="G380" i="6"/>
  <c r="D380" i="6"/>
  <c r="C380" i="6"/>
  <c r="H379" i="6"/>
  <c r="G379" i="6"/>
  <c r="D379" i="6"/>
  <c r="C379" i="6"/>
  <c r="H378" i="6"/>
  <c r="G378" i="6"/>
  <c r="D378" i="6"/>
  <c r="C378" i="6"/>
  <c r="H377" i="6"/>
  <c r="G377" i="6"/>
  <c r="D377" i="6"/>
  <c r="C377" i="6"/>
  <c r="H376" i="6"/>
  <c r="G376" i="6"/>
  <c r="D376" i="6"/>
  <c r="C376" i="6"/>
  <c r="H375" i="6"/>
  <c r="G375" i="6"/>
  <c r="D375" i="6"/>
  <c r="C375" i="6"/>
  <c r="H374" i="6"/>
  <c r="G374" i="6"/>
  <c r="D374" i="6"/>
  <c r="C374" i="6"/>
  <c r="H373" i="6"/>
  <c r="G373" i="6"/>
  <c r="D373" i="6"/>
  <c r="C373" i="6"/>
  <c r="H372" i="6"/>
  <c r="G372" i="6"/>
  <c r="D372" i="6"/>
  <c r="C372" i="6"/>
  <c r="H371" i="6"/>
  <c r="G371" i="6"/>
  <c r="D371" i="6"/>
  <c r="C371" i="6"/>
  <c r="H370" i="6"/>
  <c r="G370" i="6"/>
  <c r="D370" i="6"/>
  <c r="C370" i="6"/>
  <c r="H369" i="6"/>
  <c r="G369" i="6"/>
  <c r="D369" i="6"/>
  <c r="C369" i="6"/>
  <c r="H368" i="6"/>
  <c r="G368" i="6"/>
  <c r="D368" i="6"/>
  <c r="C368" i="6"/>
  <c r="H367" i="6"/>
  <c r="G367" i="6"/>
  <c r="D367" i="6"/>
  <c r="C367" i="6"/>
  <c r="H366" i="6"/>
  <c r="G366" i="6"/>
  <c r="D366" i="6"/>
  <c r="C366" i="6"/>
  <c r="H365" i="6"/>
  <c r="G365" i="6"/>
  <c r="D365" i="6"/>
  <c r="C365" i="6"/>
  <c r="H364" i="6"/>
  <c r="G364" i="6"/>
  <c r="D364" i="6"/>
  <c r="C364" i="6"/>
  <c r="H363" i="6"/>
  <c r="G363" i="6"/>
  <c r="D363" i="6"/>
  <c r="C363" i="6"/>
  <c r="H362" i="6"/>
  <c r="G362" i="6"/>
  <c r="D362" i="6"/>
  <c r="C362" i="6"/>
  <c r="H361" i="6"/>
  <c r="G361" i="6"/>
  <c r="D361" i="6"/>
  <c r="C361" i="6"/>
  <c r="H360" i="6"/>
  <c r="G360" i="6"/>
  <c r="D360" i="6"/>
  <c r="C360" i="6"/>
  <c r="H359" i="6"/>
  <c r="G359" i="6"/>
  <c r="D359" i="6"/>
  <c r="C359" i="6"/>
  <c r="H358" i="6"/>
  <c r="G358" i="6"/>
  <c r="D358" i="6"/>
  <c r="C358" i="6"/>
  <c r="H357" i="6"/>
  <c r="G357" i="6"/>
  <c r="D357" i="6"/>
  <c r="C357" i="6"/>
  <c r="H356" i="6"/>
  <c r="G356" i="6"/>
  <c r="D356" i="6"/>
  <c r="C356" i="6"/>
  <c r="H355" i="6"/>
  <c r="G355" i="6"/>
  <c r="D355" i="6"/>
  <c r="C355" i="6"/>
  <c r="H354" i="6"/>
  <c r="G354" i="6"/>
  <c r="D354" i="6"/>
  <c r="C354" i="6"/>
  <c r="H353" i="6"/>
  <c r="G353" i="6"/>
  <c r="D353" i="6"/>
  <c r="C353" i="6"/>
  <c r="H352" i="6"/>
  <c r="G352" i="6"/>
  <c r="D352" i="6"/>
  <c r="C352" i="6"/>
  <c r="H351" i="6"/>
  <c r="G351" i="6"/>
  <c r="D351" i="6"/>
  <c r="C351" i="6"/>
  <c r="H350" i="6"/>
  <c r="G350" i="6"/>
  <c r="D350" i="6"/>
  <c r="C350" i="6"/>
  <c r="H349" i="6"/>
  <c r="G349" i="6"/>
  <c r="D349" i="6"/>
  <c r="C349" i="6"/>
  <c r="H348" i="6"/>
  <c r="G348" i="6"/>
  <c r="D348" i="6"/>
  <c r="C348" i="6"/>
  <c r="H347" i="6"/>
  <c r="G347" i="6"/>
  <c r="D347" i="6"/>
  <c r="C347" i="6"/>
  <c r="H346" i="6"/>
  <c r="G346" i="6"/>
  <c r="D346" i="6"/>
  <c r="C346" i="6"/>
  <c r="H345" i="6"/>
  <c r="G345" i="6"/>
  <c r="D345" i="6"/>
  <c r="C345" i="6"/>
  <c r="H344" i="6"/>
  <c r="G344" i="6"/>
  <c r="D344" i="6"/>
  <c r="C344" i="6"/>
  <c r="H343" i="6"/>
  <c r="G343" i="6"/>
  <c r="D343" i="6"/>
  <c r="C343" i="6"/>
  <c r="H342" i="6"/>
  <c r="G342" i="6"/>
  <c r="D342" i="6"/>
  <c r="C342" i="6"/>
  <c r="H341" i="6"/>
  <c r="G341" i="6"/>
  <c r="D341" i="6"/>
  <c r="C341" i="6"/>
  <c r="H340" i="6"/>
  <c r="G340" i="6"/>
  <c r="D340" i="6"/>
  <c r="C340" i="6"/>
  <c r="H339" i="6"/>
  <c r="G339" i="6"/>
  <c r="D339" i="6"/>
  <c r="C339" i="6"/>
  <c r="H338" i="6"/>
  <c r="G338" i="6"/>
  <c r="D338" i="6"/>
  <c r="C338" i="6"/>
  <c r="H337" i="6"/>
  <c r="G337" i="6"/>
  <c r="D337" i="6"/>
  <c r="C337" i="6"/>
  <c r="H336" i="6"/>
  <c r="G336" i="6"/>
  <c r="D336" i="6"/>
  <c r="C336" i="6"/>
  <c r="H335" i="6"/>
  <c r="G335" i="6"/>
  <c r="D335" i="6"/>
  <c r="C335" i="6"/>
  <c r="H334" i="6"/>
  <c r="G334" i="6"/>
  <c r="D334" i="6"/>
  <c r="C334" i="6"/>
  <c r="H333" i="6"/>
  <c r="G333" i="6"/>
  <c r="D333" i="6"/>
  <c r="C333" i="6"/>
  <c r="H332" i="6"/>
  <c r="G332" i="6"/>
  <c r="D332" i="6"/>
  <c r="C332" i="6"/>
  <c r="H331" i="6"/>
  <c r="G331" i="6"/>
  <c r="D331" i="6"/>
  <c r="C331" i="6"/>
  <c r="H330" i="6"/>
  <c r="G330" i="6"/>
  <c r="D330" i="6"/>
  <c r="C330" i="6"/>
  <c r="H329" i="6"/>
  <c r="G329" i="6"/>
  <c r="D329" i="6"/>
  <c r="C329" i="6"/>
  <c r="H328" i="6"/>
  <c r="G328" i="6"/>
  <c r="D328" i="6"/>
  <c r="C328" i="6"/>
  <c r="H327" i="6"/>
  <c r="G327" i="6"/>
  <c r="D327" i="6"/>
  <c r="C327" i="6"/>
  <c r="H326" i="6"/>
  <c r="G326" i="6"/>
  <c r="D326" i="6"/>
  <c r="C326" i="6"/>
  <c r="H325" i="6"/>
  <c r="G325" i="6"/>
  <c r="D325" i="6"/>
  <c r="C325" i="6"/>
  <c r="H324" i="6"/>
  <c r="G324" i="6"/>
  <c r="D324" i="6"/>
  <c r="C324" i="6"/>
  <c r="H323" i="6"/>
  <c r="G323" i="6"/>
  <c r="D323" i="6"/>
  <c r="C323" i="6"/>
  <c r="H322" i="6"/>
  <c r="G322" i="6"/>
  <c r="D322" i="6"/>
  <c r="C322" i="6"/>
  <c r="H321" i="6"/>
  <c r="G321" i="6"/>
  <c r="D321" i="6"/>
  <c r="C321" i="6"/>
  <c r="H320" i="6"/>
  <c r="G320" i="6"/>
  <c r="D320" i="6"/>
  <c r="C320" i="6"/>
  <c r="H319" i="6"/>
  <c r="G319" i="6"/>
  <c r="D319" i="6"/>
  <c r="C319" i="6"/>
  <c r="H318" i="6"/>
  <c r="G318" i="6"/>
  <c r="D318" i="6"/>
  <c r="C318" i="6"/>
  <c r="H317" i="6"/>
  <c r="G317" i="6"/>
  <c r="D317" i="6"/>
  <c r="C317" i="6"/>
  <c r="H316" i="6"/>
  <c r="G316" i="6"/>
  <c r="D316" i="6"/>
  <c r="C316" i="6"/>
  <c r="H315" i="6"/>
  <c r="G315" i="6"/>
  <c r="D315" i="6"/>
  <c r="C315" i="6"/>
  <c r="H314" i="6"/>
  <c r="G314" i="6"/>
  <c r="D314" i="6"/>
  <c r="C314" i="6"/>
  <c r="H313" i="6"/>
  <c r="G313" i="6"/>
  <c r="D313" i="6"/>
  <c r="C313" i="6"/>
  <c r="H312" i="6"/>
  <c r="G312" i="6"/>
  <c r="D312" i="6"/>
  <c r="C312" i="6"/>
  <c r="H311" i="6"/>
  <c r="G311" i="6"/>
  <c r="D311" i="6"/>
  <c r="C311" i="6"/>
  <c r="H310" i="6"/>
  <c r="G310" i="6"/>
  <c r="D310" i="6"/>
  <c r="C310" i="6"/>
  <c r="H309" i="6"/>
  <c r="G309" i="6"/>
  <c r="D309" i="6"/>
  <c r="C309" i="6"/>
  <c r="H308" i="6"/>
  <c r="G308" i="6"/>
  <c r="D308" i="6"/>
  <c r="C308" i="6"/>
  <c r="H307" i="6"/>
  <c r="G307" i="6"/>
  <c r="D307" i="6"/>
  <c r="C307" i="6"/>
  <c r="H306" i="6"/>
  <c r="G306" i="6"/>
  <c r="D306" i="6"/>
  <c r="C306" i="6"/>
  <c r="H305" i="6"/>
  <c r="G305" i="6"/>
  <c r="D305" i="6"/>
  <c r="C305" i="6"/>
  <c r="H304" i="6"/>
  <c r="G304" i="6"/>
  <c r="D304" i="6"/>
  <c r="C304" i="6"/>
  <c r="H303" i="6"/>
  <c r="G303" i="6"/>
  <c r="D303" i="6"/>
  <c r="C303" i="6"/>
  <c r="H302" i="6"/>
  <c r="G302" i="6"/>
  <c r="D302" i="6"/>
  <c r="C302" i="6"/>
  <c r="H301" i="6"/>
  <c r="G301" i="6"/>
  <c r="D301" i="6"/>
  <c r="C301" i="6"/>
  <c r="H300" i="6"/>
  <c r="G300" i="6"/>
  <c r="D300" i="6"/>
  <c r="C300" i="6"/>
  <c r="H299" i="6"/>
  <c r="G299" i="6"/>
  <c r="D299" i="6"/>
  <c r="C299" i="6"/>
  <c r="H298" i="6"/>
  <c r="G298" i="6"/>
  <c r="D298" i="6"/>
  <c r="C298" i="6"/>
  <c r="H297" i="6"/>
  <c r="G297" i="6"/>
  <c r="D297" i="6"/>
  <c r="C297" i="6"/>
  <c r="H296" i="6"/>
  <c r="G296" i="6"/>
  <c r="D296" i="6"/>
  <c r="C296" i="6"/>
  <c r="H295" i="6"/>
  <c r="G295" i="6"/>
  <c r="D295" i="6"/>
  <c r="C295" i="6"/>
  <c r="H294" i="6"/>
  <c r="G294" i="6"/>
  <c r="D294" i="6"/>
  <c r="C294" i="6"/>
  <c r="H293" i="6"/>
  <c r="G293" i="6"/>
  <c r="D293" i="6"/>
  <c r="C293" i="6"/>
  <c r="H292" i="6"/>
  <c r="G292" i="6"/>
  <c r="D292" i="6"/>
  <c r="C292" i="6"/>
  <c r="H291" i="6"/>
  <c r="G291" i="6"/>
  <c r="D291" i="6"/>
  <c r="C291" i="6"/>
  <c r="H290" i="6"/>
  <c r="G290" i="6"/>
  <c r="D290" i="6"/>
  <c r="C290" i="6"/>
  <c r="H289" i="6"/>
  <c r="G289" i="6"/>
  <c r="D289" i="6"/>
  <c r="C289" i="6"/>
  <c r="H288" i="6"/>
  <c r="G288" i="6"/>
  <c r="D288" i="6"/>
  <c r="C288" i="6"/>
  <c r="H287" i="6"/>
  <c r="G287" i="6"/>
  <c r="D287" i="6"/>
  <c r="C287" i="6"/>
  <c r="H286" i="6"/>
  <c r="G286" i="6"/>
  <c r="D286" i="6"/>
  <c r="C286" i="6"/>
  <c r="H285" i="6"/>
  <c r="G285" i="6"/>
  <c r="D285" i="6"/>
  <c r="C285" i="6"/>
  <c r="H284" i="6"/>
  <c r="G284" i="6"/>
  <c r="D284" i="6"/>
  <c r="C284" i="6"/>
  <c r="H283" i="6"/>
  <c r="G283" i="6"/>
  <c r="D283" i="6"/>
  <c r="C283" i="6"/>
  <c r="H282" i="6"/>
  <c r="G282" i="6"/>
  <c r="D282" i="6"/>
  <c r="C282" i="6"/>
  <c r="H281" i="6"/>
  <c r="G281" i="6"/>
  <c r="D281" i="6"/>
  <c r="C281" i="6"/>
  <c r="H280" i="6"/>
  <c r="G280" i="6"/>
  <c r="D280" i="6"/>
  <c r="C280" i="6"/>
  <c r="H279" i="6"/>
  <c r="G279" i="6"/>
  <c r="D279" i="6"/>
  <c r="C279" i="6"/>
  <c r="H278" i="6"/>
  <c r="G278" i="6"/>
  <c r="D278" i="6"/>
  <c r="C278" i="6"/>
  <c r="H277" i="6"/>
  <c r="G277" i="6"/>
  <c r="D277" i="6"/>
  <c r="C277" i="6"/>
  <c r="H276" i="6"/>
  <c r="G276" i="6"/>
  <c r="D276" i="6"/>
  <c r="C276" i="6"/>
  <c r="H275" i="6"/>
  <c r="G275" i="6"/>
  <c r="D275" i="6"/>
  <c r="C275" i="6"/>
  <c r="H274" i="6"/>
  <c r="G274" i="6"/>
  <c r="D274" i="6"/>
  <c r="C274" i="6"/>
  <c r="H273" i="6"/>
  <c r="G273" i="6"/>
  <c r="D273" i="6"/>
  <c r="C273" i="6"/>
  <c r="H272" i="6"/>
  <c r="G272" i="6"/>
  <c r="D272" i="6"/>
  <c r="C272" i="6"/>
  <c r="H271" i="6"/>
  <c r="G271" i="6"/>
  <c r="D271" i="6"/>
  <c r="C271" i="6"/>
  <c r="H270" i="6"/>
  <c r="G270" i="6"/>
  <c r="D270" i="6"/>
  <c r="C270" i="6"/>
  <c r="H269" i="6"/>
  <c r="G269" i="6"/>
  <c r="D269" i="6"/>
  <c r="C269" i="6"/>
  <c r="H268" i="6"/>
  <c r="G268" i="6"/>
  <c r="D268" i="6"/>
  <c r="C268" i="6"/>
  <c r="H267" i="6"/>
  <c r="G267" i="6"/>
  <c r="D267" i="6"/>
  <c r="C267" i="6"/>
  <c r="H266" i="6"/>
  <c r="G266" i="6"/>
  <c r="D266" i="6"/>
  <c r="C266" i="6"/>
  <c r="H265" i="6"/>
  <c r="G265" i="6"/>
  <c r="D265" i="6"/>
  <c r="C265" i="6"/>
  <c r="H264" i="6"/>
  <c r="G264" i="6"/>
  <c r="D264" i="6"/>
  <c r="C264" i="6"/>
  <c r="H263" i="6"/>
  <c r="G263" i="6"/>
  <c r="D263" i="6"/>
  <c r="C263" i="6"/>
  <c r="H262" i="6"/>
  <c r="G262" i="6"/>
  <c r="D262" i="6"/>
  <c r="C262" i="6"/>
  <c r="H261" i="6"/>
  <c r="G261" i="6"/>
  <c r="D261" i="6"/>
  <c r="C261" i="6"/>
  <c r="H260" i="6"/>
  <c r="G260" i="6"/>
  <c r="D260" i="6"/>
  <c r="C260" i="6"/>
  <c r="H259" i="6"/>
  <c r="G259" i="6"/>
  <c r="D259" i="6"/>
  <c r="C259" i="6"/>
  <c r="H258" i="6"/>
  <c r="G258" i="6"/>
  <c r="D258" i="6"/>
  <c r="C258" i="6"/>
  <c r="H257" i="6"/>
  <c r="G257" i="6"/>
  <c r="D257" i="6"/>
  <c r="C257" i="6"/>
  <c r="H256" i="6"/>
  <c r="G256" i="6"/>
  <c r="D256" i="6"/>
  <c r="C256" i="6"/>
  <c r="H255" i="6"/>
  <c r="G255" i="6"/>
  <c r="D255" i="6"/>
  <c r="C255" i="6"/>
  <c r="H254" i="6"/>
  <c r="G254" i="6"/>
  <c r="D254" i="6"/>
  <c r="C254" i="6"/>
  <c r="H253" i="6"/>
  <c r="G253" i="6"/>
  <c r="D253" i="6"/>
  <c r="C253" i="6"/>
  <c r="H252" i="6"/>
  <c r="G252" i="6"/>
  <c r="D252" i="6"/>
  <c r="C252" i="6"/>
  <c r="H251" i="6"/>
  <c r="G251" i="6"/>
  <c r="D251" i="6"/>
  <c r="C251" i="6"/>
  <c r="H250" i="6"/>
  <c r="G250" i="6"/>
  <c r="D250" i="6"/>
  <c r="C250" i="6"/>
  <c r="H249" i="6"/>
  <c r="G249" i="6"/>
  <c r="D249" i="6"/>
  <c r="C249" i="6"/>
  <c r="H248" i="6"/>
  <c r="G248" i="6"/>
  <c r="D248" i="6"/>
  <c r="C248" i="6"/>
  <c r="H247" i="6"/>
  <c r="G247" i="6"/>
  <c r="D247" i="6"/>
  <c r="C247" i="6"/>
  <c r="H246" i="6"/>
  <c r="G246" i="6"/>
  <c r="D246" i="6"/>
  <c r="C246" i="6"/>
  <c r="H245" i="6"/>
  <c r="G245" i="6"/>
  <c r="D245" i="6"/>
  <c r="C245" i="6"/>
  <c r="H244" i="6"/>
  <c r="G244" i="6"/>
  <c r="D244" i="6"/>
  <c r="C244" i="6"/>
  <c r="H243" i="6"/>
  <c r="G243" i="6"/>
  <c r="D243" i="6"/>
  <c r="C243" i="6"/>
  <c r="H242" i="6"/>
  <c r="G242" i="6"/>
  <c r="D242" i="6"/>
  <c r="C242" i="6"/>
  <c r="H241" i="6"/>
  <c r="G241" i="6"/>
  <c r="D241" i="6"/>
  <c r="C241" i="6"/>
  <c r="H240" i="6"/>
  <c r="G240" i="6"/>
  <c r="D240" i="6"/>
  <c r="C240" i="6"/>
  <c r="H239" i="6"/>
  <c r="G239" i="6"/>
  <c r="D239" i="6"/>
  <c r="C239" i="6"/>
  <c r="H238" i="6"/>
  <c r="G238" i="6"/>
  <c r="D238" i="6"/>
  <c r="C238" i="6"/>
  <c r="H237" i="6"/>
  <c r="G237" i="6"/>
  <c r="D237" i="6"/>
  <c r="C237" i="6"/>
  <c r="H236" i="6"/>
  <c r="G236" i="6"/>
  <c r="D236" i="6"/>
  <c r="C236" i="6"/>
  <c r="H235" i="6"/>
  <c r="G235" i="6"/>
  <c r="D235" i="6"/>
  <c r="C235" i="6"/>
  <c r="H234" i="6"/>
  <c r="G234" i="6"/>
  <c r="D234" i="6"/>
  <c r="C234" i="6"/>
  <c r="H233" i="6"/>
  <c r="G233" i="6"/>
  <c r="D233" i="6"/>
  <c r="C233" i="6"/>
  <c r="H232" i="6"/>
  <c r="G232" i="6"/>
  <c r="D232" i="6"/>
  <c r="C232" i="6"/>
  <c r="H231" i="6"/>
  <c r="G231" i="6"/>
  <c r="D231" i="6"/>
  <c r="C231" i="6"/>
  <c r="H230" i="6"/>
  <c r="G230" i="6"/>
  <c r="D230" i="6"/>
  <c r="C230" i="6"/>
  <c r="H229" i="6"/>
  <c r="G229" i="6"/>
  <c r="D229" i="6"/>
  <c r="C229" i="6"/>
  <c r="H228" i="6"/>
  <c r="G228" i="6"/>
  <c r="D228" i="6"/>
  <c r="C228" i="6"/>
  <c r="H227" i="6"/>
  <c r="G227" i="6"/>
  <c r="D227" i="6"/>
  <c r="C227" i="6"/>
  <c r="H226" i="6"/>
  <c r="G226" i="6"/>
  <c r="D226" i="6"/>
  <c r="C226" i="6"/>
  <c r="H225" i="6"/>
  <c r="G225" i="6"/>
  <c r="D225" i="6"/>
  <c r="C225" i="6"/>
  <c r="H224" i="6"/>
  <c r="G224" i="6"/>
  <c r="D224" i="6"/>
  <c r="C224" i="6"/>
  <c r="H223" i="6"/>
  <c r="G223" i="6"/>
  <c r="D223" i="6"/>
  <c r="C223" i="6"/>
  <c r="H222" i="6"/>
  <c r="G222" i="6"/>
  <c r="D222" i="6"/>
  <c r="C222" i="6"/>
  <c r="H221" i="6"/>
  <c r="G221" i="6"/>
  <c r="D221" i="6"/>
  <c r="C221" i="6"/>
  <c r="H220" i="6"/>
  <c r="G220" i="6"/>
  <c r="D220" i="6"/>
  <c r="C220" i="6"/>
  <c r="H219" i="6"/>
  <c r="G219" i="6"/>
  <c r="D219" i="6"/>
  <c r="C219" i="6"/>
  <c r="H218" i="6"/>
  <c r="G218" i="6"/>
  <c r="D218" i="6"/>
  <c r="C218" i="6"/>
  <c r="H217" i="6"/>
  <c r="G217" i="6"/>
  <c r="D217" i="6"/>
  <c r="C217" i="6"/>
  <c r="H216" i="6"/>
  <c r="G216" i="6"/>
  <c r="D216" i="6"/>
  <c r="C216" i="6"/>
  <c r="H215" i="6"/>
  <c r="G215" i="6"/>
  <c r="D215" i="6"/>
  <c r="C215" i="6"/>
  <c r="H214" i="6"/>
  <c r="G214" i="6"/>
  <c r="D214" i="6"/>
  <c r="C214" i="6"/>
  <c r="H213" i="6"/>
  <c r="G213" i="6"/>
  <c r="D213" i="6"/>
  <c r="C213" i="6"/>
  <c r="H212" i="6"/>
  <c r="G212" i="6"/>
  <c r="D212" i="6"/>
  <c r="C212" i="6"/>
  <c r="H211" i="6"/>
  <c r="G211" i="6"/>
  <c r="D211" i="6"/>
  <c r="C211" i="6"/>
  <c r="H210" i="6"/>
  <c r="G210" i="6"/>
  <c r="D210" i="6"/>
  <c r="C210" i="6"/>
  <c r="H209" i="6"/>
  <c r="G209" i="6"/>
  <c r="D209" i="6"/>
  <c r="C209" i="6"/>
  <c r="H208" i="6"/>
  <c r="G208" i="6"/>
  <c r="D208" i="6"/>
  <c r="C208" i="6"/>
  <c r="H207" i="6"/>
  <c r="G207" i="6"/>
  <c r="D207" i="6"/>
  <c r="C207" i="6"/>
  <c r="H206" i="6"/>
  <c r="G206" i="6"/>
  <c r="D206" i="6"/>
  <c r="C206" i="6"/>
  <c r="H205" i="6"/>
  <c r="G205" i="6"/>
  <c r="D205" i="6"/>
  <c r="C205" i="6"/>
  <c r="H204" i="6"/>
  <c r="G204" i="6"/>
  <c r="D204" i="6"/>
  <c r="C204" i="6"/>
  <c r="H203" i="6"/>
  <c r="G203" i="6"/>
  <c r="D203" i="6"/>
  <c r="C203" i="6"/>
  <c r="H202" i="6"/>
  <c r="G202" i="6"/>
  <c r="D202" i="6"/>
  <c r="C202" i="6"/>
  <c r="H201" i="6"/>
  <c r="G201" i="6"/>
  <c r="D201" i="6"/>
  <c r="C201" i="6"/>
  <c r="H200" i="6"/>
  <c r="G200" i="6"/>
  <c r="D200" i="6"/>
  <c r="C200" i="6"/>
  <c r="H199" i="6"/>
  <c r="G199" i="6"/>
  <c r="D199" i="6"/>
  <c r="C199" i="6"/>
  <c r="H198" i="6"/>
  <c r="G198" i="6"/>
  <c r="D198" i="6"/>
  <c r="C198" i="6"/>
  <c r="H197" i="6"/>
  <c r="G197" i="6"/>
  <c r="D197" i="6"/>
  <c r="C197" i="6"/>
  <c r="H196" i="6"/>
  <c r="G196" i="6"/>
  <c r="D196" i="6"/>
  <c r="C196" i="6"/>
  <c r="H195" i="6"/>
  <c r="G195" i="6"/>
  <c r="D195" i="6"/>
  <c r="C195" i="6"/>
  <c r="H194" i="6"/>
  <c r="G194" i="6"/>
  <c r="D194" i="6"/>
  <c r="C194" i="6"/>
  <c r="H193" i="6"/>
  <c r="G193" i="6"/>
  <c r="D193" i="6"/>
  <c r="C193" i="6"/>
  <c r="H192" i="6"/>
  <c r="G192" i="6"/>
  <c r="D192" i="6"/>
  <c r="C192" i="6"/>
  <c r="H191" i="6"/>
  <c r="G191" i="6"/>
  <c r="D191" i="6"/>
  <c r="C191" i="6"/>
  <c r="H190" i="6"/>
  <c r="G190" i="6"/>
  <c r="D190" i="6"/>
  <c r="C190" i="6"/>
  <c r="H189" i="6"/>
  <c r="G189" i="6"/>
  <c r="D189" i="6"/>
  <c r="C189" i="6"/>
  <c r="H188" i="6"/>
  <c r="G188" i="6"/>
  <c r="D188" i="6"/>
  <c r="C188" i="6"/>
  <c r="H187" i="6"/>
  <c r="G187" i="6"/>
  <c r="D187" i="6"/>
  <c r="C187" i="6"/>
  <c r="H186" i="6"/>
  <c r="G186" i="6"/>
  <c r="D186" i="6"/>
  <c r="C186" i="6"/>
  <c r="H185" i="6"/>
  <c r="G185" i="6"/>
  <c r="D185" i="6"/>
  <c r="C185" i="6"/>
  <c r="H184" i="6"/>
  <c r="G184" i="6"/>
  <c r="D184" i="6"/>
  <c r="C184" i="6"/>
  <c r="H183" i="6"/>
  <c r="G183" i="6"/>
  <c r="D183" i="6"/>
  <c r="C183" i="6"/>
  <c r="H182" i="6"/>
  <c r="G182" i="6"/>
  <c r="D182" i="6"/>
  <c r="C182" i="6"/>
  <c r="H181" i="6"/>
  <c r="G181" i="6"/>
  <c r="D181" i="6"/>
  <c r="C181" i="6"/>
  <c r="H180" i="6"/>
  <c r="G180" i="6"/>
  <c r="D180" i="6"/>
  <c r="C180" i="6"/>
  <c r="H179" i="6"/>
  <c r="G179" i="6"/>
  <c r="D179" i="6"/>
  <c r="C179" i="6"/>
  <c r="H178" i="6"/>
  <c r="G178" i="6"/>
  <c r="D178" i="6"/>
  <c r="C178" i="6"/>
  <c r="H177" i="6"/>
  <c r="G177" i="6"/>
  <c r="D177" i="6"/>
  <c r="C177" i="6"/>
  <c r="H176" i="6"/>
  <c r="G176" i="6"/>
  <c r="D176" i="6"/>
  <c r="C176" i="6"/>
  <c r="H175" i="6"/>
  <c r="G175" i="6"/>
  <c r="D175" i="6"/>
  <c r="C175" i="6"/>
  <c r="H174" i="6"/>
  <c r="G174" i="6"/>
  <c r="D174" i="6"/>
  <c r="C174" i="6"/>
  <c r="H173" i="6"/>
  <c r="G173" i="6"/>
  <c r="D173" i="6"/>
  <c r="C173" i="6"/>
  <c r="H172" i="6"/>
  <c r="G172" i="6"/>
  <c r="D172" i="6"/>
  <c r="C172" i="6"/>
  <c r="H171" i="6"/>
  <c r="G171" i="6"/>
  <c r="D171" i="6"/>
  <c r="C171" i="6"/>
  <c r="H170" i="6"/>
  <c r="G170" i="6"/>
  <c r="D170" i="6"/>
  <c r="C170" i="6"/>
  <c r="H169" i="6"/>
  <c r="G169" i="6"/>
  <c r="D169" i="6"/>
  <c r="C169" i="6"/>
  <c r="H168" i="6"/>
  <c r="G168" i="6"/>
  <c r="D168" i="6"/>
  <c r="C168" i="6"/>
  <c r="H167" i="6"/>
  <c r="G167" i="6"/>
  <c r="D167" i="6"/>
  <c r="C167" i="6"/>
  <c r="H166" i="6"/>
  <c r="G166" i="6"/>
  <c r="D166" i="6"/>
  <c r="C166" i="6"/>
  <c r="H165" i="6"/>
  <c r="G165" i="6"/>
  <c r="D165" i="6"/>
  <c r="C165" i="6"/>
  <c r="H164" i="6"/>
  <c r="G164" i="6"/>
  <c r="D164" i="6"/>
  <c r="C164" i="6"/>
  <c r="H163" i="6"/>
  <c r="G163" i="6"/>
  <c r="D163" i="6"/>
  <c r="C163" i="6"/>
  <c r="H162" i="6"/>
  <c r="G162" i="6"/>
  <c r="D162" i="6"/>
  <c r="C162" i="6"/>
  <c r="H161" i="6"/>
  <c r="G161" i="6"/>
  <c r="D161" i="6"/>
  <c r="C161" i="6"/>
  <c r="H160" i="6"/>
  <c r="G160" i="6"/>
  <c r="D160" i="6"/>
  <c r="C160" i="6"/>
  <c r="H159" i="6"/>
  <c r="G159" i="6"/>
  <c r="D159" i="6"/>
  <c r="C159" i="6"/>
  <c r="H158" i="6"/>
  <c r="G158" i="6"/>
  <c r="D158" i="6"/>
  <c r="C158" i="6"/>
  <c r="H157" i="6"/>
  <c r="G157" i="6"/>
  <c r="D157" i="6"/>
  <c r="C157" i="6"/>
  <c r="H156" i="6"/>
  <c r="G156" i="6"/>
  <c r="D156" i="6"/>
  <c r="C156" i="6"/>
  <c r="H155" i="6"/>
  <c r="G155" i="6"/>
  <c r="D155" i="6"/>
  <c r="C155" i="6"/>
  <c r="H154" i="6"/>
  <c r="G154" i="6"/>
  <c r="D154" i="6"/>
  <c r="C154" i="6"/>
  <c r="H153" i="6"/>
  <c r="G153" i="6"/>
  <c r="D153" i="6"/>
  <c r="C153" i="6"/>
  <c r="H152" i="6"/>
  <c r="G152" i="6"/>
  <c r="D152" i="6"/>
  <c r="C152" i="6"/>
  <c r="H151" i="6"/>
  <c r="G151" i="6"/>
  <c r="D151" i="6"/>
  <c r="C151" i="6"/>
  <c r="H150" i="6"/>
  <c r="G150" i="6"/>
  <c r="D150" i="6"/>
  <c r="C150" i="6"/>
  <c r="H149" i="6"/>
  <c r="G149" i="6"/>
  <c r="D149" i="6"/>
  <c r="C149" i="6"/>
  <c r="H148" i="6"/>
  <c r="G148" i="6"/>
  <c r="D148" i="6"/>
  <c r="C148" i="6"/>
  <c r="H147" i="6"/>
  <c r="G147" i="6"/>
  <c r="D147" i="6"/>
  <c r="C147" i="6"/>
  <c r="H146" i="6"/>
  <c r="G146" i="6"/>
  <c r="D146" i="6"/>
  <c r="C146" i="6"/>
  <c r="H145" i="6"/>
  <c r="G145" i="6"/>
  <c r="D145" i="6"/>
  <c r="C145" i="6"/>
  <c r="H144" i="6"/>
  <c r="G144" i="6"/>
  <c r="D144" i="6"/>
  <c r="C144" i="6"/>
  <c r="H143" i="6"/>
  <c r="G143" i="6"/>
  <c r="D143" i="6"/>
  <c r="C143" i="6"/>
  <c r="H142" i="6"/>
  <c r="G142" i="6"/>
  <c r="D142" i="6"/>
  <c r="C142" i="6"/>
  <c r="H141" i="6"/>
  <c r="G141" i="6"/>
  <c r="D141" i="6"/>
  <c r="C141" i="6"/>
  <c r="H140" i="6"/>
  <c r="G140" i="6"/>
  <c r="D140" i="6"/>
  <c r="C140" i="6"/>
  <c r="H139" i="6"/>
  <c r="G139" i="6"/>
  <c r="D139" i="6"/>
  <c r="C139" i="6"/>
  <c r="H138" i="6"/>
  <c r="G138" i="6"/>
  <c r="D138" i="6"/>
  <c r="C138" i="6"/>
  <c r="H137" i="6"/>
  <c r="G137" i="6"/>
  <c r="D137" i="6"/>
  <c r="C137" i="6"/>
  <c r="H136" i="6"/>
  <c r="G136" i="6"/>
  <c r="D136" i="6"/>
  <c r="C136" i="6"/>
  <c r="H135" i="6"/>
  <c r="G135" i="6"/>
  <c r="D135" i="6"/>
  <c r="C135" i="6"/>
  <c r="H134" i="6"/>
  <c r="G134" i="6"/>
  <c r="D134" i="6"/>
  <c r="C134" i="6"/>
  <c r="H133" i="6"/>
  <c r="G133" i="6"/>
  <c r="D133" i="6"/>
  <c r="C133" i="6"/>
  <c r="H132" i="6"/>
  <c r="G132" i="6"/>
  <c r="D132" i="6"/>
  <c r="C132" i="6"/>
  <c r="H131" i="6"/>
  <c r="G131" i="6"/>
  <c r="D131" i="6"/>
  <c r="C131" i="6"/>
  <c r="H130" i="6"/>
  <c r="G130" i="6"/>
  <c r="D130" i="6"/>
  <c r="C130" i="6"/>
  <c r="H129" i="6"/>
  <c r="G129" i="6"/>
  <c r="D129" i="6"/>
  <c r="C129" i="6"/>
  <c r="H128" i="6"/>
  <c r="G128" i="6"/>
  <c r="D128" i="6"/>
  <c r="C128" i="6"/>
  <c r="H127" i="6"/>
  <c r="G127" i="6"/>
  <c r="D127" i="6"/>
  <c r="C127" i="6"/>
  <c r="H126" i="6"/>
  <c r="G126" i="6"/>
  <c r="D126" i="6"/>
  <c r="C126" i="6"/>
  <c r="H125" i="6"/>
  <c r="G125" i="6"/>
  <c r="D125" i="6"/>
  <c r="C125" i="6"/>
  <c r="H124" i="6"/>
  <c r="G124" i="6"/>
  <c r="D124" i="6"/>
  <c r="C124" i="6"/>
  <c r="H123" i="6"/>
  <c r="G123" i="6"/>
  <c r="D123" i="6"/>
  <c r="C123" i="6"/>
  <c r="H122" i="6"/>
  <c r="G122" i="6"/>
  <c r="D122" i="6"/>
  <c r="C122" i="6"/>
  <c r="H121" i="6"/>
  <c r="G121" i="6"/>
  <c r="D121" i="6"/>
  <c r="C121" i="6"/>
  <c r="H120" i="6"/>
  <c r="G120" i="6"/>
  <c r="D120" i="6"/>
  <c r="C120" i="6"/>
  <c r="H119" i="6"/>
  <c r="G119" i="6"/>
  <c r="D119" i="6"/>
  <c r="C119" i="6"/>
  <c r="H118" i="6"/>
  <c r="G118" i="6"/>
  <c r="D118" i="6"/>
  <c r="C118" i="6"/>
  <c r="H117" i="6"/>
  <c r="G117" i="6"/>
  <c r="D117" i="6"/>
  <c r="C117" i="6"/>
  <c r="H116" i="6"/>
  <c r="G116" i="6"/>
  <c r="D116" i="6"/>
  <c r="C116" i="6"/>
  <c r="H115" i="6"/>
  <c r="G115" i="6"/>
  <c r="D115" i="6"/>
  <c r="C115" i="6"/>
  <c r="H114" i="6"/>
  <c r="G114" i="6"/>
  <c r="D114" i="6"/>
  <c r="C114" i="6"/>
  <c r="H113" i="6"/>
  <c r="G113" i="6"/>
  <c r="D113" i="6"/>
  <c r="C113" i="6"/>
  <c r="H112" i="6"/>
  <c r="G112" i="6"/>
  <c r="D112" i="6"/>
  <c r="C112" i="6"/>
  <c r="H111" i="6"/>
  <c r="G111" i="6"/>
  <c r="D111" i="6"/>
  <c r="C111" i="6"/>
  <c r="H110" i="6"/>
  <c r="G110" i="6"/>
  <c r="D110" i="6"/>
  <c r="C110" i="6"/>
  <c r="H109" i="6"/>
  <c r="G109" i="6"/>
  <c r="D109" i="6"/>
  <c r="C109" i="6"/>
  <c r="H108" i="6"/>
  <c r="G108" i="6"/>
  <c r="D108" i="6"/>
  <c r="C108" i="6"/>
  <c r="H107" i="6"/>
  <c r="G107" i="6"/>
  <c r="D107" i="6"/>
  <c r="C107" i="6"/>
  <c r="H106" i="6"/>
  <c r="G106" i="6"/>
  <c r="D106" i="6"/>
  <c r="C106" i="6"/>
  <c r="H105" i="6"/>
  <c r="G105" i="6"/>
  <c r="D105" i="6"/>
  <c r="C105" i="6"/>
  <c r="H104" i="6"/>
  <c r="G104" i="6"/>
  <c r="D104" i="6"/>
  <c r="C104" i="6"/>
  <c r="H103" i="6"/>
  <c r="G103" i="6"/>
  <c r="D103" i="6"/>
  <c r="C103" i="6"/>
  <c r="H102" i="6"/>
  <c r="G102" i="6"/>
  <c r="D102" i="6"/>
  <c r="C102" i="6"/>
  <c r="H101" i="6"/>
  <c r="G101" i="6"/>
  <c r="D101" i="6"/>
  <c r="C101" i="6"/>
  <c r="H100" i="6"/>
  <c r="G100" i="6"/>
  <c r="D100" i="6"/>
  <c r="C100" i="6"/>
  <c r="H99" i="6"/>
  <c r="G99" i="6"/>
  <c r="D99" i="6"/>
  <c r="C99" i="6"/>
  <c r="H98" i="6"/>
  <c r="G98" i="6"/>
  <c r="D98" i="6"/>
  <c r="C98" i="6"/>
  <c r="H97" i="6"/>
  <c r="G97" i="6"/>
  <c r="D97" i="6"/>
  <c r="C97" i="6"/>
  <c r="H96" i="6"/>
  <c r="G96" i="6"/>
  <c r="D96" i="6"/>
  <c r="C96" i="6"/>
  <c r="H95" i="6"/>
  <c r="G95" i="6"/>
  <c r="D95" i="6"/>
  <c r="C95" i="6"/>
  <c r="H94" i="6"/>
  <c r="G94" i="6"/>
  <c r="D94" i="6"/>
  <c r="C94" i="6"/>
  <c r="H93" i="6"/>
  <c r="G93" i="6"/>
  <c r="D93" i="6"/>
  <c r="C93" i="6"/>
  <c r="H92" i="6"/>
  <c r="G92" i="6"/>
  <c r="D92" i="6"/>
  <c r="C92" i="6"/>
  <c r="H91" i="6"/>
  <c r="G91" i="6"/>
  <c r="D91" i="6"/>
  <c r="C91" i="6"/>
  <c r="H90" i="6"/>
  <c r="D90" i="6"/>
  <c r="C90" i="6"/>
  <c r="H89" i="6"/>
  <c r="D89" i="6"/>
  <c r="C89" i="6"/>
  <c r="H88" i="6"/>
  <c r="D88" i="6"/>
  <c r="C88" i="6"/>
  <c r="H87" i="6"/>
  <c r="D87" i="6"/>
  <c r="C87" i="6"/>
  <c r="H86" i="6"/>
  <c r="D86" i="6"/>
  <c r="C86" i="6"/>
  <c r="H85" i="6"/>
  <c r="D85" i="6"/>
  <c r="C85" i="6"/>
  <c r="H84" i="6"/>
  <c r="D84" i="6"/>
  <c r="C84" i="6"/>
  <c r="H83" i="6"/>
  <c r="D83" i="6"/>
  <c r="C83" i="6"/>
  <c r="H82" i="6"/>
  <c r="D82" i="6"/>
  <c r="C82" i="6"/>
  <c r="H81" i="6"/>
  <c r="D81" i="6"/>
  <c r="C81" i="6"/>
  <c r="H80" i="6"/>
  <c r="D80" i="6"/>
  <c r="C80" i="6"/>
  <c r="H79" i="6"/>
  <c r="D79" i="6"/>
  <c r="C79" i="6"/>
  <c r="H78" i="6"/>
  <c r="D78" i="6"/>
  <c r="C78" i="6"/>
  <c r="H77" i="6"/>
  <c r="D77" i="6"/>
  <c r="C77" i="6"/>
  <c r="H76" i="6"/>
  <c r="D76" i="6"/>
  <c r="C76" i="6"/>
  <c r="H75" i="6"/>
  <c r="D75" i="6"/>
  <c r="C75" i="6"/>
  <c r="H74" i="6"/>
  <c r="D74" i="6"/>
  <c r="C74" i="6"/>
  <c r="H73" i="6"/>
  <c r="D73" i="6"/>
  <c r="C73" i="6"/>
  <c r="H72" i="6"/>
  <c r="D72" i="6"/>
  <c r="C72" i="6"/>
  <c r="H71" i="6"/>
  <c r="D71" i="6"/>
  <c r="C71" i="6"/>
  <c r="H70" i="6"/>
  <c r="D70" i="6"/>
  <c r="C70" i="6"/>
  <c r="H69" i="6"/>
  <c r="D69" i="6"/>
  <c r="C69" i="6"/>
  <c r="H68" i="6"/>
  <c r="D68" i="6"/>
  <c r="C68" i="6"/>
  <c r="H67" i="6"/>
  <c r="D67" i="6"/>
  <c r="C67" i="6"/>
  <c r="H66" i="6"/>
  <c r="D66" i="6"/>
  <c r="C66" i="6"/>
  <c r="H65" i="6"/>
  <c r="D65" i="6"/>
  <c r="C65" i="6"/>
  <c r="H64" i="6"/>
  <c r="D64" i="6"/>
  <c r="C64" i="6"/>
  <c r="H63" i="6"/>
  <c r="D63" i="6"/>
  <c r="C63" i="6"/>
  <c r="H62" i="6"/>
  <c r="D62" i="6"/>
  <c r="C62" i="6"/>
  <c r="H61" i="6"/>
  <c r="D61" i="6"/>
  <c r="C61" i="6"/>
  <c r="H60" i="6"/>
  <c r="D60" i="6"/>
  <c r="C60" i="6"/>
  <c r="H59" i="6"/>
  <c r="D59" i="6"/>
  <c r="C59" i="6"/>
  <c r="H58" i="6"/>
  <c r="D58" i="6"/>
  <c r="C58" i="6"/>
  <c r="H57" i="6"/>
  <c r="D57" i="6"/>
  <c r="C57" i="6"/>
  <c r="H56" i="6"/>
  <c r="D56" i="6"/>
  <c r="C56" i="6"/>
  <c r="H55" i="6"/>
  <c r="D55" i="6"/>
  <c r="C55" i="6"/>
  <c r="H53" i="6"/>
  <c r="D53" i="6"/>
  <c r="C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8" i="6"/>
  <c r="D37" i="6"/>
  <c r="C37" i="6"/>
  <c r="H35" i="6"/>
  <c r="D35" i="6"/>
  <c r="C35" i="6"/>
  <c r="H34" i="6"/>
  <c r="D34" i="6"/>
  <c r="C34" i="6"/>
  <c r="H33" i="6"/>
  <c r="H32" i="6"/>
  <c r="H31" i="6"/>
  <c r="H30" i="6"/>
  <c r="H29" i="6"/>
  <c r="H28" i="6"/>
  <c r="H27" i="6"/>
  <c r="D27" i="6"/>
  <c r="C27" i="6"/>
  <c r="H26" i="6"/>
  <c r="H25" i="6"/>
  <c r="H24" i="6"/>
  <c r="D24" i="6"/>
  <c r="C24" i="6"/>
  <c r="H23" i="6"/>
  <c r="H22" i="6"/>
  <c r="H21" i="6"/>
  <c r="H20" i="6"/>
  <c r="D20" i="6"/>
  <c r="C20" i="6"/>
  <c r="H19" i="6"/>
  <c r="H18" i="6"/>
  <c r="D18" i="6"/>
  <c r="C18" i="6"/>
  <c r="H17" i="6"/>
  <c r="H16" i="6"/>
  <c r="H15" i="6"/>
  <c r="H14" i="6"/>
  <c r="H12" i="6"/>
  <c r="H10" i="6"/>
  <c r="H9" i="6"/>
  <c r="H8" i="6"/>
  <c r="H7" i="6"/>
  <c r="H6" i="6"/>
  <c r="H54" i="6" l="1"/>
  <c r="AN89" i="1" s="1"/>
  <c r="M161" i="4"/>
  <c r="K161" i="4"/>
  <c r="M160" i="4"/>
  <c r="K160" i="4"/>
  <c r="K159" i="4"/>
  <c r="N159" i="4" s="1"/>
  <c r="K158" i="4"/>
  <c r="N158" i="4" s="1"/>
  <c r="M156" i="4"/>
  <c r="K156" i="4"/>
  <c r="M154" i="4"/>
  <c r="K154" i="4"/>
  <c r="M153" i="4"/>
  <c r="K153" i="4"/>
  <c r="M151" i="4"/>
  <c r="K151" i="4"/>
  <c r="M147" i="4"/>
  <c r="K147" i="4"/>
  <c r="M145" i="4"/>
  <c r="K145" i="4"/>
  <c r="M142" i="4"/>
  <c r="K142" i="4"/>
  <c r="M139" i="4"/>
  <c r="K139" i="4"/>
  <c r="M136" i="4"/>
  <c r="K136" i="4"/>
  <c r="M134" i="4"/>
  <c r="K134" i="4"/>
  <c r="M132" i="4"/>
  <c r="K132" i="4"/>
  <c r="M129" i="4"/>
  <c r="K129" i="4"/>
  <c r="M126" i="4"/>
  <c r="K126" i="4"/>
  <c r="M122" i="4"/>
  <c r="K122" i="4"/>
  <c r="M120" i="4"/>
  <c r="K120" i="4"/>
  <c r="M119" i="4"/>
  <c r="K119" i="4"/>
  <c r="M118" i="4"/>
  <c r="K118" i="4"/>
  <c r="M116" i="4"/>
  <c r="K116" i="4"/>
  <c r="M115" i="4"/>
  <c r="K115" i="4"/>
  <c r="M109" i="4"/>
  <c r="K109" i="4"/>
  <c r="M108" i="4"/>
  <c r="K108" i="4"/>
  <c r="M106" i="4"/>
  <c r="K106" i="4"/>
  <c r="M105" i="4"/>
  <c r="K105" i="4"/>
  <c r="M104" i="4"/>
  <c r="K104" i="4"/>
  <c r="M102" i="4"/>
  <c r="K102" i="4"/>
  <c r="M101" i="4"/>
  <c r="K101" i="4"/>
  <c r="M100" i="4"/>
  <c r="K100" i="4"/>
  <c r="M98" i="4"/>
  <c r="K98" i="4"/>
  <c r="M97" i="4"/>
  <c r="K97" i="4"/>
  <c r="M96" i="4"/>
  <c r="K96" i="4"/>
  <c r="M95" i="4"/>
  <c r="K95" i="4"/>
  <c r="M92" i="4"/>
  <c r="K92" i="4"/>
  <c r="M91" i="4"/>
  <c r="K91" i="4"/>
  <c r="M89" i="4"/>
  <c r="K89" i="4"/>
  <c r="M88" i="4"/>
  <c r="K88" i="4"/>
  <c r="M87" i="4"/>
  <c r="K87" i="4"/>
  <c r="N87" i="4" s="1"/>
  <c r="M85" i="4"/>
  <c r="K85" i="4"/>
  <c r="M84" i="4"/>
  <c r="K84" i="4"/>
  <c r="M81" i="4"/>
  <c r="K81" i="4"/>
  <c r="M79" i="4"/>
  <c r="K79" i="4"/>
  <c r="M75" i="4"/>
  <c r="K75" i="4"/>
  <c r="M72" i="4"/>
  <c r="K72" i="4"/>
  <c r="M71" i="4"/>
  <c r="K71" i="4"/>
  <c r="M70" i="4"/>
  <c r="K70" i="4"/>
  <c r="M69" i="4"/>
  <c r="K69" i="4"/>
  <c r="M68" i="4"/>
  <c r="K68" i="4"/>
  <c r="M67" i="4"/>
  <c r="K67" i="4"/>
  <c r="M66" i="4"/>
  <c r="K66" i="4"/>
  <c r="M65" i="4"/>
  <c r="K65" i="4"/>
  <c r="M64" i="4"/>
  <c r="K64" i="4"/>
  <c r="M63" i="4"/>
  <c r="K63" i="4"/>
  <c r="M61" i="4"/>
  <c r="K61" i="4"/>
  <c r="M60" i="4"/>
  <c r="K60" i="4"/>
  <c r="M59" i="4"/>
  <c r="K59" i="4"/>
  <c r="M57" i="4"/>
  <c r="K57" i="4"/>
  <c r="M56" i="4"/>
  <c r="K56" i="4"/>
  <c r="M55" i="4"/>
  <c r="K55" i="4"/>
  <c r="M54" i="4"/>
  <c r="K54" i="4"/>
  <c r="M52" i="4"/>
  <c r="K52" i="4"/>
  <c r="M51" i="4"/>
  <c r="K51" i="4"/>
  <c r="M50" i="4"/>
  <c r="K50" i="4"/>
  <c r="M49" i="4"/>
  <c r="K49" i="4"/>
  <c r="M47" i="4"/>
  <c r="K47" i="4"/>
  <c r="M46" i="4"/>
  <c r="K46" i="4"/>
  <c r="M44" i="4"/>
  <c r="K44" i="4"/>
  <c r="M43" i="4"/>
  <c r="K43" i="4"/>
  <c r="M42" i="4"/>
  <c r="K42" i="4"/>
  <c r="M41" i="4"/>
  <c r="K41" i="4"/>
  <c r="M32" i="4"/>
  <c r="K32" i="4"/>
  <c r="M30" i="4"/>
  <c r="K30" i="4"/>
  <c r="M28" i="4"/>
  <c r="K28" i="4"/>
  <c r="M26" i="4"/>
  <c r="K26" i="4"/>
  <c r="M24" i="4"/>
  <c r="K24" i="4"/>
  <c r="M23" i="4"/>
  <c r="K23" i="4"/>
  <c r="M22" i="4"/>
  <c r="K22" i="4"/>
  <c r="N22" i="4" s="1"/>
  <c r="M21" i="4"/>
  <c r="K21" i="4"/>
  <c r="M20" i="4"/>
  <c r="K20" i="4"/>
  <c r="N20" i="4" s="1"/>
  <c r="M18" i="4"/>
  <c r="K18" i="4"/>
  <c r="N18" i="4" s="1"/>
  <c r="M16" i="4"/>
  <c r="K16" i="4"/>
  <c r="N16" i="4" s="1"/>
  <c r="M14" i="4"/>
  <c r="K14" i="4"/>
  <c r="N14" i="4" s="1"/>
  <c r="M12" i="4"/>
  <c r="K12" i="4"/>
  <c r="N12" i="4" s="1"/>
  <c r="M9" i="4"/>
  <c r="K9" i="4"/>
  <c r="F23" i="3"/>
  <c r="F22" i="3"/>
  <c r="F18" i="3"/>
  <c r="F17" i="3"/>
  <c r="F16" i="3"/>
  <c r="F15" i="3"/>
  <c r="F14" i="3"/>
  <c r="F11" i="3"/>
  <c r="F10" i="3"/>
  <c r="F9" i="3"/>
  <c r="F12" i="3" s="1"/>
  <c r="F6" i="3"/>
  <c r="F5" i="3"/>
  <c r="N145" i="4" l="1"/>
  <c r="N132" i="4"/>
  <c r="N136" i="4"/>
  <c r="N119" i="4"/>
  <c r="N115" i="4"/>
  <c r="N120" i="4"/>
  <c r="N126" i="4"/>
  <c r="N92" i="4"/>
  <c r="N96" i="4"/>
  <c r="N98" i="4"/>
  <c r="N91" i="4"/>
  <c r="N95" i="4"/>
  <c r="N97" i="4"/>
  <c r="N81" i="4"/>
  <c r="N88" i="4"/>
  <c r="N70" i="4"/>
  <c r="N67" i="4"/>
  <c r="N69" i="4"/>
  <c r="N59" i="4"/>
  <c r="N61" i="4"/>
  <c r="N47" i="4"/>
  <c r="N50" i="4"/>
  <c r="N52" i="4"/>
  <c r="N55" i="4"/>
  <c r="N57" i="4"/>
  <c r="N60" i="4"/>
  <c r="N42" i="4"/>
  <c r="N85" i="4"/>
  <c r="N153" i="4"/>
  <c r="N156" i="4"/>
  <c r="N160" i="4"/>
  <c r="N151" i="4"/>
  <c r="N154" i="4"/>
  <c r="N161" i="4"/>
  <c r="N139" i="4"/>
  <c r="N142" i="4"/>
  <c r="N147" i="4"/>
  <c r="N134" i="4"/>
  <c r="N101" i="4"/>
  <c r="N104" i="4"/>
  <c r="N106" i="4"/>
  <c r="N109" i="4"/>
  <c r="N100" i="4"/>
  <c r="N102" i="4"/>
  <c r="N105" i="4"/>
  <c r="N108" i="4"/>
  <c r="N129" i="4"/>
  <c r="N116" i="4"/>
  <c r="N122" i="4"/>
  <c r="N118" i="4"/>
  <c r="N79" i="4"/>
  <c r="N84" i="4"/>
  <c r="N89" i="4"/>
  <c r="N75" i="4"/>
  <c r="N66" i="4"/>
  <c r="N63" i="4"/>
  <c r="N65" i="4"/>
  <c r="N72" i="4"/>
  <c r="N64" i="4"/>
  <c r="N71" i="4"/>
  <c r="N68" i="4"/>
  <c r="N46" i="4"/>
  <c r="N49" i="4"/>
  <c r="N51" i="4"/>
  <c r="N54" i="4"/>
  <c r="N56" i="4"/>
  <c r="K164" i="4"/>
  <c r="D37" i="5" s="1"/>
  <c r="N43" i="4"/>
  <c r="M164" i="4"/>
  <c r="E37" i="5" s="1"/>
  <c r="E14" i="5" s="1"/>
  <c r="N44" i="4"/>
  <c r="N26" i="4"/>
  <c r="N30" i="4"/>
  <c r="N28" i="4"/>
  <c r="N32" i="4"/>
  <c r="K33" i="4"/>
  <c r="D36" i="5" s="1"/>
  <c r="J36" i="5" s="1"/>
  <c r="D11" i="5" s="1"/>
  <c r="E12" i="5" s="1"/>
  <c r="N21" i="4"/>
  <c r="N23" i="4"/>
  <c r="M33" i="4"/>
  <c r="E36" i="5" s="1"/>
  <c r="N24" i="4"/>
  <c r="AG89" i="1"/>
  <c r="F24" i="3"/>
  <c r="F19" i="3"/>
  <c r="F7" i="3"/>
  <c r="N41" i="4"/>
  <c r="N9" i="4"/>
  <c r="BA88" i="1"/>
  <c r="AZ88" i="1"/>
  <c r="BI352" i="2"/>
  <c r="BH352" i="2"/>
  <c r="BG352" i="2"/>
  <c r="BF352" i="2"/>
  <c r="X352" i="2"/>
  <c r="X351" i="2" s="1"/>
  <c r="K111" i="2" s="1"/>
  <c r="W352" i="2"/>
  <c r="W351" i="2" s="1"/>
  <c r="H111" i="2" s="1"/>
  <c r="AD352" i="2"/>
  <c r="AD351" i="2" s="1"/>
  <c r="AB352" i="2"/>
  <c r="AB351" i="2" s="1"/>
  <c r="Z352" i="2"/>
  <c r="Z351" i="2" s="1"/>
  <c r="V352" i="2"/>
  <c r="BK352" i="2" s="1"/>
  <c r="BK351" i="2" s="1"/>
  <c r="M351" i="2" s="1"/>
  <c r="M111" i="2" s="1"/>
  <c r="BI348" i="2"/>
  <c r="BH348" i="2"/>
  <c r="BG348" i="2"/>
  <c r="BF348" i="2"/>
  <c r="X348" i="2"/>
  <c r="X347" i="2" s="1"/>
  <c r="W348" i="2"/>
  <c r="W347" i="2" s="1"/>
  <c r="AD348" i="2"/>
  <c r="AD347" i="2" s="1"/>
  <c r="AD346" i="2" s="1"/>
  <c r="AB348" i="2"/>
  <c r="AB347" i="2" s="1"/>
  <c r="AB346" i="2" s="1"/>
  <c r="Z348" i="2"/>
  <c r="Z347" i="2" s="1"/>
  <c r="Z346" i="2" s="1"/>
  <c r="V348" i="2"/>
  <c r="BK348" i="2" s="1"/>
  <c r="BK347" i="2" s="1"/>
  <c r="BI342" i="2"/>
  <c r="BH342" i="2"/>
  <c r="BG342" i="2"/>
  <c r="BF342" i="2"/>
  <c r="X342" i="2"/>
  <c r="W342" i="2"/>
  <c r="AD342" i="2"/>
  <c r="AB342" i="2"/>
  <c r="Z342" i="2"/>
  <c r="V342" i="2"/>
  <c r="BK342" i="2" s="1"/>
  <c r="BI334" i="2"/>
  <c r="BH334" i="2"/>
  <c r="BG334" i="2"/>
  <c r="BF334" i="2"/>
  <c r="X334" i="2"/>
  <c r="X333" i="2" s="1"/>
  <c r="K108" i="2" s="1"/>
  <c r="W334" i="2"/>
  <c r="W333" i="2" s="1"/>
  <c r="H108" i="2" s="1"/>
  <c r="AD334" i="2"/>
  <c r="AD333" i="2" s="1"/>
  <c r="AB334" i="2"/>
  <c r="AB333" i="2" s="1"/>
  <c r="Z334" i="2"/>
  <c r="Z333" i="2" s="1"/>
  <c r="V334" i="2"/>
  <c r="BK334" i="2" s="1"/>
  <c r="BI332" i="2"/>
  <c r="BH332" i="2"/>
  <c r="BG332" i="2"/>
  <c r="BF332" i="2"/>
  <c r="X332" i="2"/>
  <c r="W332" i="2"/>
  <c r="AD332" i="2"/>
  <c r="AB332" i="2"/>
  <c r="Z332" i="2"/>
  <c r="V332" i="2"/>
  <c r="BK332" i="2" s="1"/>
  <c r="BI329" i="2"/>
  <c r="BH329" i="2"/>
  <c r="BG329" i="2"/>
  <c r="BF329" i="2"/>
  <c r="X329" i="2"/>
  <c r="W329" i="2"/>
  <c r="AD329" i="2"/>
  <c r="AB329" i="2"/>
  <c r="Z329" i="2"/>
  <c r="V329" i="2"/>
  <c r="BI326" i="2"/>
  <c r="BH326" i="2"/>
  <c r="BG326" i="2"/>
  <c r="BF326" i="2"/>
  <c r="X326" i="2"/>
  <c r="W326" i="2"/>
  <c r="AD326" i="2"/>
  <c r="AB326" i="2"/>
  <c r="Z326" i="2"/>
  <c r="P326" i="2"/>
  <c r="BE326" i="2" s="1"/>
  <c r="V326" i="2"/>
  <c r="BK326" i="2" s="1"/>
  <c r="BI323" i="2"/>
  <c r="BH323" i="2"/>
  <c r="BG323" i="2"/>
  <c r="BF323" i="2"/>
  <c r="X323" i="2"/>
  <c r="W323" i="2"/>
  <c r="AD323" i="2"/>
  <c r="AD322" i="2" s="1"/>
  <c r="AB323" i="2"/>
  <c r="AB322" i="2" s="1"/>
  <c r="Z323" i="2"/>
  <c r="Z322" i="2" s="1"/>
  <c r="BK323" i="2"/>
  <c r="V323" i="2"/>
  <c r="P323" i="2" s="1"/>
  <c r="BE323" i="2" s="1"/>
  <c r="BI321" i="2"/>
  <c r="BH321" i="2"/>
  <c r="BG321" i="2"/>
  <c r="BF321" i="2"/>
  <c r="X321" i="2"/>
  <c r="W321" i="2"/>
  <c r="AD321" i="2"/>
  <c r="AB321" i="2"/>
  <c r="Z321" i="2"/>
  <c r="BK321" i="2"/>
  <c r="P321" i="2"/>
  <c r="BE321" i="2" s="1"/>
  <c r="V321" i="2"/>
  <c r="BI315" i="2"/>
  <c r="BH315" i="2"/>
  <c r="BG315" i="2"/>
  <c r="BF315" i="2"/>
  <c r="X315" i="2"/>
  <c r="X314" i="2" s="1"/>
  <c r="K106" i="2" s="1"/>
  <c r="W315" i="2"/>
  <c r="W314" i="2" s="1"/>
  <c r="H106" i="2" s="1"/>
  <c r="AD315" i="2"/>
  <c r="AD314" i="2" s="1"/>
  <c r="AB315" i="2"/>
  <c r="AB314" i="2" s="1"/>
  <c r="Z315" i="2"/>
  <c r="Z314" i="2" s="1"/>
  <c r="BK315" i="2"/>
  <c r="V315" i="2"/>
  <c r="P315" i="2" s="1"/>
  <c r="BE315" i="2" s="1"/>
  <c r="BI313" i="2"/>
  <c r="BH313" i="2"/>
  <c r="BG313" i="2"/>
  <c r="BF313" i="2"/>
  <c r="X313" i="2"/>
  <c r="W313" i="2"/>
  <c r="AD313" i="2"/>
  <c r="AB313" i="2"/>
  <c r="Z313" i="2"/>
  <c r="V313" i="2"/>
  <c r="P313" i="2" s="1"/>
  <c r="BE313" i="2" s="1"/>
  <c r="BI310" i="2"/>
  <c r="BH310" i="2"/>
  <c r="BG310" i="2"/>
  <c r="BF310" i="2"/>
  <c r="X310" i="2"/>
  <c r="W310" i="2"/>
  <c r="AD310" i="2"/>
  <c r="AB310" i="2"/>
  <c r="Z310" i="2"/>
  <c r="V310" i="2"/>
  <c r="BI307" i="2"/>
  <c r="BH307" i="2"/>
  <c r="BG307" i="2"/>
  <c r="BF307" i="2"/>
  <c r="X307" i="2"/>
  <c r="X306" i="2" s="1"/>
  <c r="K105" i="2" s="1"/>
  <c r="W307" i="2"/>
  <c r="AD307" i="2"/>
  <c r="AD306" i="2" s="1"/>
  <c r="AB307" i="2"/>
  <c r="AB306" i="2" s="1"/>
  <c r="Z307" i="2"/>
  <c r="Z306" i="2" s="1"/>
  <c r="V307" i="2"/>
  <c r="BK307" i="2" s="1"/>
  <c r="BI305" i="2"/>
  <c r="BH305" i="2"/>
  <c r="BG305" i="2"/>
  <c r="BF305" i="2"/>
  <c r="X305" i="2"/>
  <c r="W305" i="2"/>
  <c r="AD305" i="2"/>
  <c r="AB305" i="2"/>
  <c r="Z305" i="2"/>
  <c r="V305" i="2"/>
  <c r="BK305" i="2" s="1"/>
  <c r="BI302" i="2"/>
  <c r="BH302" i="2"/>
  <c r="BG302" i="2"/>
  <c r="BF302" i="2"/>
  <c r="X302" i="2"/>
  <c r="W302" i="2"/>
  <c r="AD302" i="2"/>
  <c r="AB302" i="2"/>
  <c r="Z302" i="2"/>
  <c r="BK302" i="2"/>
  <c r="V302" i="2"/>
  <c r="P302" i="2" s="1"/>
  <c r="BE302" i="2" s="1"/>
  <c r="BI301" i="2"/>
  <c r="BH301" i="2"/>
  <c r="BG301" i="2"/>
  <c r="BF301" i="2"/>
  <c r="X301" i="2"/>
  <c r="W301" i="2"/>
  <c r="AD301" i="2"/>
  <c r="AB301" i="2"/>
  <c r="Z301" i="2"/>
  <c r="BK301" i="2"/>
  <c r="V301" i="2"/>
  <c r="P301" i="2" s="1"/>
  <c r="BE301" i="2" s="1"/>
  <c r="BI300" i="2"/>
  <c r="BH300" i="2"/>
  <c r="BG300" i="2"/>
  <c r="BF300" i="2"/>
  <c r="X300" i="2"/>
  <c r="W300" i="2"/>
  <c r="AD300" i="2"/>
  <c r="AB300" i="2"/>
  <c r="Z300" i="2"/>
  <c r="V300" i="2"/>
  <c r="BI297" i="2"/>
  <c r="BH297" i="2"/>
  <c r="BG297" i="2"/>
  <c r="BF297" i="2"/>
  <c r="X297" i="2"/>
  <c r="W297" i="2"/>
  <c r="AD297" i="2"/>
  <c r="AB297" i="2"/>
  <c r="Z297" i="2"/>
  <c r="V297" i="2"/>
  <c r="BK297" i="2" s="1"/>
  <c r="BI296" i="2"/>
  <c r="BH296" i="2"/>
  <c r="BG296" i="2"/>
  <c r="BF296" i="2"/>
  <c r="X296" i="2"/>
  <c r="W296" i="2"/>
  <c r="AD296" i="2"/>
  <c r="AB296" i="2"/>
  <c r="Z296" i="2"/>
  <c r="V296" i="2"/>
  <c r="BK296" i="2" s="1"/>
  <c r="BI295" i="2"/>
  <c r="BH295" i="2"/>
  <c r="BG295" i="2"/>
  <c r="BF295" i="2"/>
  <c r="X295" i="2"/>
  <c r="W295" i="2"/>
  <c r="AD295" i="2"/>
  <c r="AB295" i="2"/>
  <c r="Z295" i="2"/>
  <c r="V295" i="2"/>
  <c r="P295" i="2" s="1"/>
  <c r="BE295" i="2" s="1"/>
  <c r="BI292" i="2"/>
  <c r="BH292" i="2"/>
  <c r="BG292" i="2"/>
  <c r="BF292" i="2"/>
  <c r="X292" i="2"/>
  <c r="W292" i="2"/>
  <c r="AD292" i="2"/>
  <c r="AB292" i="2"/>
  <c r="Z292" i="2"/>
  <c r="V292" i="2"/>
  <c r="BI289" i="2"/>
  <c r="BH289" i="2"/>
  <c r="BG289" i="2"/>
  <c r="BF289" i="2"/>
  <c r="X289" i="2"/>
  <c r="W289" i="2"/>
  <c r="AD289" i="2"/>
  <c r="AB289" i="2"/>
  <c r="Z289" i="2"/>
  <c r="Z288" i="2" s="1"/>
  <c r="V289" i="2"/>
  <c r="BK289" i="2" s="1"/>
  <c r="BI287" i="2"/>
  <c r="BH287" i="2"/>
  <c r="BG287" i="2"/>
  <c r="BF287" i="2"/>
  <c r="X287" i="2"/>
  <c r="W287" i="2"/>
  <c r="AD287" i="2"/>
  <c r="AB287" i="2"/>
  <c r="Z287" i="2"/>
  <c r="P287" i="2"/>
  <c r="BE287" i="2" s="1"/>
  <c r="V287" i="2"/>
  <c r="BK287" i="2" s="1"/>
  <c r="BI286" i="2"/>
  <c r="BH286" i="2"/>
  <c r="BG286" i="2"/>
  <c r="BF286" i="2"/>
  <c r="X286" i="2"/>
  <c r="W286" i="2"/>
  <c r="AD286" i="2"/>
  <c r="AB286" i="2"/>
  <c r="Z286" i="2"/>
  <c r="BK286" i="2"/>
  <c r="P286" i="2"/>
  <c r="BE286" i="2" s="1"/>
  <c r="V286" i="2"/>
  <c r="BI285" i="2"/>
  <c r="BH285" i="2"/>
  <c r="BG285" i="2"/>
  <c r="BF285" i="2"/>
  <c r="X285" i="2"/>
  <c r="W285" i="2"/>
  <c r="AD285" i="2"/>
  <c r="AB285" i="2"/>
  <c r="Z285" i="2"/>
  <c r="V285" i="2"/>
  <c r="P285" i="2" s="1"/>
  <c r="BE285" i="2" s="1"/>
  <c r="BI284" i="2"/>
  <c r="BH284" i="2"/>
  <c r="BG284" i="2"/>
  <c r="BF284" i="2"/>
  <c r="X284" i="2"/>
  <c r="W284" i="2"/>
  <c r="AD284" i="2"/>
  <c r="AB284" i="2"/>
  <c r="Z284" i="2"/>
  <c r="V284" i="2"/>
  <c r="BI281" i="2"/>
  <c r="BH281" i="2"/>
  <c r="BG281" i="2"/>
  <c r="BF281" i="2"/>
  <c r="X281" i="2"/>
  <c r="X280" i="2" s="1"/>
  <c r="K103" i="2" s="1"/>
  <c r="W281" i="2"/>
  <c r="W280" i="2" s="1"/>
  <c r="H103" i="2" s="1"/>
  <c r="AD281" i="2"/>
  <c r="AD280" i="2" s="1"/>
  <c r="AB281" i="2"/>
  <c r="AB280" i="2" s="1"/>
  <c r="Z281" i="2"/>
  <c r="Z280" i="2" s="1"/>
  <c r="P281" i="2"/>
  <c r="BE281" i="2" s="1"/>
  <c r="V281" i="2"/>
  <c r="BK281" i="2" s="1"/>
  <c r="BI279" i="2"/>
  <c r="BH279" i="2"/>
  <c r="BG279" i="2"/>
  <c r="BF279" i="2"/>
  <c r="X279" i="2"/>
  <c r="W279" i="2"/>
  <c r="AD279" i="2"/>
  <c r="AB279" i="2"/>
  <c r="Z279" i="2"/>
  <c r="V279" i="2"/>
  <c r="BK279" i="2" s="1"/>
  <c r="BI276" i="2"/>
  <c r="BH276" i="2"/>
  <c r="BG276" i="2"/>
  <c r="BF276" i="2"/>
  <c r="X276" i="2"/>
  <c r="W276" i="2"/>
  <c r="AD276" i="2"/>
  <c r="AB276" i="2"/>
  <c r="Z276" i="2"/>
  <c r="V276" i="2"/>
  <c r="BK276" i="2" s="1"/>
  <c r="BI272" i="2"/>
  <c r="BH272" i="2"/>
  <c r="BG272" i="2"/>
  <c r="BF272" i="2"/>
  <c r="X272" i="2"/>
  <c r="W272" i="2"/>
  <c r="AD272" i="2"/>
  <c r="AB272" i="2"/>
  <c r="Z272" i="2"/>
  <c r="V272" i="2"/>
  <c r="P272" i="2" s="1"/>
  <c r="BE272" i="2" s="1"/>
  <c r="BI268" i="2"/>
  <c r="BH268" i="2"/>
  <c r="BG268" i="2"/>
  <c r="BF268" i="2"/>
  <c r="X268" i="2"/>
  <c r="W268" i="2"/>
  <c r="AD268" i="2"/>
  <c r="AB268" i="2"/>
  <c r="Z268" i="2"/>
  <c r="V268" i="2"/>
  <c r="BI260" i="2"/>
  <c r="BH260" i="2"/>
  <c r="BG260" i="2"/>
  <c r="BF260" i="2"/>
  <c r="X260" i="2"/>
  <c r="W260" i="2"/>
  <c r="AD260" i="2"/>
  <c r="AB260" i="2"/>
  <c r="Z260" i="2"/>
  <c r="V260" i="2"/>
  <c r="BK260" i="2" s="1"/>
  <c r="BI257" i="2"/>
  <c r="BH257" i="2"/>
  <c r="BG257" i="2"/>
  <c r="BF257" i="2"/>
  <c r="X257" i="2"/>
  <c r="X256" i="2" s="1"/>
  <c r="K102" i="2" s="1"/>
  <c r="W257" i="2"/>
  <c r="AD257" i="2"/>
  <c r="AD256" i="2" s="1"/>
  <c r="AB257" i="2"/>
  <c r="AB256" i="2" s="1"/>
  <c r="Z257" i="2"/>
  <c r="Z256" i="2" s="1"/>
  <c r="BK257" i="2"/>
  <c r="V257" i="2"/>
  <c r="P257" i="2" s="1"/>
  <c r="BE257" i="2" s="1"/>
  <c r="BI255" i="2"/>
  <c r="BH255" i="2"/>
  <c r="BG255" i="2"/>
  <c r="BF255" i="2"/>
  <c r="X255" i="2"/>
  <c r="W255" i="2"/>
  <c r="AD255" i="2"/>
  <c r="AB255" i="2"/>
  <c r="Z255" i="2"/>
  <c r="V255" i="2"/>
  <c r="P255" i="2" s="1"/>
  <c r="BE255" i="2" s="1"/>
  <c r="BI252" i="2"/>
  <c r="BH252" i="2"/>
  <c r="BG252" i="2"/>
  <c r="BF252" i="2"/>
  <c r="X252" i="2"/>
  <c r="X251" i="2" s="1"/>
  <c r="W252" i="2"/>
  <c r="W251" i="2" s="1"/>
  <c r="H101" i="2" s="1"/>
  <c r="AD252" i="2"/>
  <c r="AD251" i="2" s="1"/>
  <c r="AB252" i="2"/>
  <c r="AB251" i="2" s="1"/>
  <c r="Z252" i="2"/>
  <c r="Z251" i="2" s="1"/>
  <c r="BK252" i="2"/>
  <c r="P252" i="2"/>
  <c r="BE252" i="2" s="1"/>
  <c r="V252" i="2"/>
  <c r="K101" i="2"/>
  <c r="BI250" i="2"/>
  <c r="BH250" i="2"/>
  <c r="BG250" i="2"/>
  <c r="BF250" i="2"/>
  <c r="X250" i="2"/>
  <c r="X249" i="2" s="1"/>
  <c r="K100" i="2" s="1"/>
  <c r="W250" i="2"/>
  <c r="W249" i="2" s="1"/>
  <c r="H100" i="2" s="1"/>
  <c r="AD250" i="2"/>
  <c r="AD249" i="2" s="1"/>
  <c r="AB250" i="2"/>
  <c r="AB249" i="2" s="1"/>
  <c r="Z250" i="2"/>
  <c r="Z249" i="2" s="1"/>
  <c r="V250" i="2"/>
  <c r="P250" i="2" s="1"/>
  <c r="BE250" i="2" s="1"/>
  <c r="BI248" i="2"/>
  <c r="BH248" i="2"/>
  <c r="BG248" i="2"/>
  <c r="BF248" i="2"/>
  <c r="X248" i="2"/>
  <c r="W248" i="2"/>
  <c r="AD248" i="2"/>
  <c r="AB248" i="2"/>
  <c r="Z248" i="2"/>
  <c r="BK248" i="2"/>
  <c r="V248" i="2"/>
  <c r="P248" i="2" s="1"/>
  <c r="BE248" i="2" s="1"/>
  <c r="BI247" i="2"/>
  <c r="BH247" i="2"/>
  <c r="BG247" i="2"/>
  <c r="BF247" i="2"/>
  <c r="X247" i="2"/>
  <c r="W247" i="2"/>
  <c r="AD247" i="2"/>
  <c r="AD246" i="2" s="1"/>
  <c r="AB247" i="2"/>
  <c r="AB246" i="2" s="1"/>
  <c r="Z247" i="2"/>
  <c r="Z246" i="2" s="1"/>
  <c r="V247" i="2"/>
  <c r="P247" i="2" s="1"/>
  <c r="BE247" i="2" s="1"/>
  <c r="BI245" i="2"/>
  <c r="BH245" i="2"/>
  <c r="BG245" i="2"/>
  <c r="BF245" i="2"/>
  <c r="X245" i="2"/>
  <c r="W245" i="2"/>
  <c r="AD245" i="2"/>
  <c r="AB245" i="2"/>
  <c r="Z245" i="2"/>
  <c r="V245" i="2"/>
  <c r="BK245" i="2" s="1"/>
  <c r="BI239" i="2"/>
  <c r="BH239" i="2"/>
  <c r="BG239" i="2"/>
  <c r="BF239" i="2"/>
  <c r="X239" i="2"/>
  <c r="W239" i="2"/>
  <c r="W238" i="2" s="1"/>
  <c r="H98" i="2" s="1"/>
  <c r="AD239" i="2"/>
  <c r="AB239" i="2"/>
  <c r="AB238" i="2" s="1"/>
  <c r="Z239" i="2"/>
  <c r="Z238" i="2" s="1"/>
  <c r="V239" i="2"/>
  <c r="BK239" i="2" s="1"/>
  <c r="BI237" i="2"/>
  <c r="BH237" i="2"/>
  <c r="BG237" i="2"/>
  <c r="BF237" i="2"/>
  <c r="X237" i="2"/>
  <c r="W237" i="2"/>
  <c r="AD237" i="2"/>
  <c r="AB237" i="2"/>
  <c r="Z237" i="2"/>
  <c r="V237" i="2"/>
  <c r="BK237" i="2" s="1"/>
  <c r="BI236" i="2"/>
  <c r="BH236" i="2"/>
  <c r="BG236" i="2"/>
  <c r="BF236" i="2"/>
  <c r="X236" i="2"/>
  <c r="W236" i="2"/>
  <c r="AD236" i="2"/>
  <c r="AB236" i="2"/>
  <c r="Z236" i="2"/>
  <c r="V236" i="2"/>
  <c r="BK236" i="2" s="1"/>
  <c r="BI233" i="2"/>
  <c r="BH233" i="2"/>
  <c r="BG233" i="2"/>
  <c r="BF233" i="2"/>
  <c r="X233" i="2"/>
  <c r="W233" i="2"/>
  <c r="AD233" i="2"/>
  <c r="AB233" i="2"/>
  <c r="Z233" i="2"/>
  <c r="P233" i="2"/>
  <c r="BE233" i="2" s="1"/>
  <c r="V233" i="2"/>
  <c r="BK233" i="2" s="1"/>
  <c r="BI230" i="2"/>
  <c r="BH230" i="2"/>
  <c r="BG230" i="2"/>
  <c r="BF230" i="2"/>
  <c r="X230" i="2"/>
  <c r="W230" i="2"/>
  <c r="W229" i="2" s="1"/>
  <c r="AD230" i="2"/>
  <c r="AD229" i="2" s="1"/>
  <c r="AB230" i="2"/>
  <c r="Z230" i="2"/>
  <c r="Z229" i="2" s="1"/>
  <c r="BK230" i="2"/>
  <c r="V230" i="2"/>
  <c r="P230" i="2" s="1"/>
  <c r="BE230" i="2" s="1"/>
  <c r="BI227" i="2"/>
  <c r="BH227" i="2"/>
  <c r="BG227" i="2"/>
  <c r="BF227" i="2"/>
  <c r="X227" i="2"/>
  <c r="X226" i="2" s="1"/>
  <c r="W227" i="2"/>
  <c r="W226" i="2" s="1"/>
  <c r="AD227" i="2"/>
  <c r="AD226" i="2" s="1"/>
  <c r="AB227" i="2"/>
  <c r="AB226" i="2" s="1"/>
  <c r="Z227" i="2"/>
  <c r="Z226" i="2" s="1"/>
  <c r="BK227" i="2"/>
  <c r="BK226" i="2" s="1"/>
  <c r="M226" i="2" s="1"/>
  <c r="M95" i="2" s="1"/>
  <c r="P227" i="2"/>
  <c r="BE227" i="2" s="1"/>
  <c r="V227" i="2"/>
  <c r="K95" i="2"/>
  <c r="H95" i="2"/>
  <c r="BI225" i="2"/>
  <c r="BH225" i="2"/>
  <c r="BG225" i="2"/>
  <c r="BF225" i="2"/>
  <c r="X225" i="2"/>
  <c r="W225" i="2"/>
  <c r="AD225" i="2"/>
  <c r="AB225" i="2"/>
  <c r="Z225" i="2"/>
  <c r="BK225" i="2"/>
  <c r="V225" i="2"/>
  <c r="P225" i="2" s="1"/>
  <c r="BE225" i="2" s="1"/>
  <c r="BI224" i="2"/>
  <c r="BH224" i="2"/>
  <c r="BG224" i="2"/>
  <c r="BF224" i="2"/>
  <c r="X224" i="2"/>
  <c r="W224" i="2"/>
  <c r="AD224" i="2"/>
  <c r="AB224" i="2"/>
  <c r="Z224" i="2"/>
  <c r="P224" i="2"/>
  <c r="BE224" i="2" s="1"/>
  <c r="V224" i="2"/>
  <c r="BK224" i="2" s="1"/>
  <c r="BI223" i="2"/>
  <c r="BH223" i="2"/>
  <c r="BG223" i="2"/>
  <c r="BF223" i="2"/>
  <c r="X223" i="2"/>
  <c r="X222" i="2" s="1"/>
  <c r="W223" i="2"/>
  <c r="W222" i="2" s="1"/>
  <c r="H94" i="2" s="1"/>
  <c r="AD223" i="2"/>
  <c r="AB223" i="2"/>
  <c r="AB222" i="2" s="1"/>
  <c r="Z223" i="2"/>
  <c r="Z222" i="2" s="1"/>
  <c r="V223" i="2"/>
  <c r="BK223" i="2" s="1"/>
  <c r="K94" i="2"/>
  <c r="BI219" i="2"/>
  <c r="BH219" i="2"/>
  <c r="BG219" i="2"/>
  <c r="BF219" i="2"/>
  <c r="X219" i="2"/>
  <c r="W219" i="2"/>
  <c r="AD219" i="2"/>
  <c r="AB219" i="2"/>
  <c r="Z219" i="2"/>
  <c r="V219" i="2"/>
  <c r="BK219" i="2" s="1"/>
  <c r="BI215" i="2"/>
  <c r="BH215" i="2"/>
  <c r="BG215" i="2"/>
  <c r="BF215" i="2"/>
  <c r="X215" i="2"/>
  <c r="W215" i="2"/>
  <c r="AD215" i="2"/>
  <c r="AB215" i="2"/>
  <c r="Z215" i="2"/>
  <c r="P215" i="2"/>
  <c r="BE215" i="2" s="1"/>
  <c r="V215" i="2"/>
  <c r="BK215" i="2" s="1"/>
  <c r="BI209" i="2"/>
  <c r="BH209" i="2"/>
  <c r="BG209" i="2"/>
  <c r="BF209" i="2"/>
  <c r="X209" i="2"/>
  <c r="W209" i="2"/>
  <c r="AD209" i="2"/>
  <c r="AB209" i="2"/>
  <c r="Z209" i="2"/>
  <c r="V209" i="2"/>
  <c r="P209" i="2" s="1"/>
  <c r="BE209" i="2" s="1"/>
  <c r="BI205" i="2"/>
  <c r="BH205" i="2"/>
  <c r="BG205" i="2"/>
  <c r="BF205" i="2"/>
  <c r="X205" i="2"/>
  <c r="W205" i="2"/>
  <c r="AD205" i="2"/>
  <c r="AB205" i="2"/>
  <c r="Z205" i="2"/>
  <c r="V205" i="2"/>
  <c r="BK205" i="2" s="1"/>
  <c r="BI200" i="2"/>
  <c r="BH200" i="2"/>
  <c r="BG200" i="2"/>
  <c r="BF200" i="2"/>
  <c r="X200" i="2"/>
  <c r="W200" i="2"/>
  <c r="AD200" i="2"/>
  <c r="AB200" i="2"/>
  <c r="Z200" i="2"/>
  <c r="V200" i="2"/>
  <c r="BK200" i="2" s="1"/>
  <c r="BI196" i="2"/>
  <c r="BH196" i="2"/>
  <c r="BG196" i="2"/>
  <c r="BF196" i="2"/>
  <c r="X196" i="2"/>
  <c r="W196" i="2"/>
  <c r="AD196" i="2"/>
  <c r="AB196" i="2"/>
  <c r="Z196" i="2"/>
  <c r="P196" i="2"/>
  <c r="BE196" i="2" s="1"/>
  <c r="V196" i="2"/>
  <c r="BK196" i="2" s="1"/>
  <c r="BI192" i="2"/>
  <c r="BH192" i="2"/>
  <c r="BG192" i="2"/>
  <c r="BF192" i="2"/>
  <c r="X192" i="2"/>
  <c r="W192" i="2"/>
  <c r="AD192" i="2"/>
  <c r="AB192" i="2"/>
  <c r="Z192" i="2"/>
  <c r="BK192" i="2"/>
  <c r="V192" i="2"/>
  <c r="P192" i="2" s="1"/>
  <c r="BE192" i="2" s="1"/>
  <c r="BI189" i="2"/>
  <c r="BH189" i="2"/>
  <c r="BG189" i="2"/>
  <c r="BF189" i="2"/>
  <c r="X189" i="2"/>
  <c r="W189" i="2"/>
  <c r="AD189" i="2"/>
  <c r="AB189" i="2"/>
  <c r="Z189" i="2"/>
  <c r="V189" i="2"/>
  <c r="P189" i="2" s="1"/>
  <c r="BE189" i="2" s="1"/>
  <c r="BI182" i="2"/>
  <c r="BH182" i="2"/>
  <c r="BG182" i="2"/>
  <c r="BF182" i="2"/>
  <c r="X182" i="2"/>
  <c r="W182" i="2"/>
  <c r="AD182" i="2"/>
  <c r="AB182" i="2"/>
  <c r="Z182" i="2"/>
  <c r="V182" i="2"/>
  <c r="BK182" i="2" s="1"/>
  <c r="BI175" i="2"/>
  <c r="BH175" i="2"/>
  <c r="BG175" i="2"/>
  <c r="BF175" i="2"/>
  <c r="X175" i="2"/>
  <c r="W175" i="2"/>
  <c r="AD175" i="2"/>
  <c r="AB175" i="2"/>
  <c r="Z175" i="2"/>
  <c r="V175" i="2"/>
  <c r="BK175" i="2" s="1"/>
  <c r="BI170" i="2"/>
  <c r="BH170" i="2"/>
  <c r="BG170" i="2"/>
  <c r="BF170" i="2"/>
  <c r="X170" i="2"/>
  <c r="W170" i="2"/>
  <c r="AD170" i="2"/>
  <c r="AB170" i="2"/>
  <c r="Z170" i="2"/>
  <c r="V170" i="2"/>
  <c r="P170" i="2" s="1"/>
  <c r="BE170" i="2" s="1"/>
  <c r="BI167" i="2"/>
  <c r="BH167" i="2"/>
  <c r="BG167" i="2"/>
  <c r="BF167" i="2"/>
  <c r="X167" i="2"/>
  <c r="W167" i="2"/>
  <c r="AD167" i="2"/>
  <c r="AD166" i="2" s="1"/>
  <c r="AB167" i="2"/>
  <c r="Z167" i="2"/>
  <c r="Z166" i="2" s="1"/>
  <c r="BK167" i="2"/>
  <c r="V167" i="2"/>
  <c r="P167" i="2" s="1"/>
  <c r="BE167" i="2" s="1"/>
  <c r="BI165" i="2"/>
  <c r="BH165" i="2"/>
  <c r="BG165" i="2"/>
  <c r="BF165" i="2"/>
  <c r="X165" i="2"/>
  <c r="W165" i="2"/>
  <c r="AD165" i="2"/>
  <c r="AB165" i="2"/>
  <c r="Z165" i="2"/>
  <c r="V165" i="2"/>
  <c r="P165" i="2" s="1"/>
  <c r="BE165" i="2" s="1"/>
  <c r="BI164" i="2"/>
  <c r="BH164" i="2"/>
  <c r="BG164" i="2"/>
  <c r="BF164" i="2"/>
  <c r="X164" i="2"/>
  <c r="W164" i="2"/>
  <c r="AD164" i="2"/>
  <c r="AB164" i="2"/>
  <c r="Z164" i="2"/>
  <c r="V164" i="2"/>
  <c r="BK164" i="2" s="1"/>
  <c r="BI160" i="2"/>
  <c r="BH160" i="2"/>
  <c r="BG160" i="2"/>
  <c r="BF160" i="2"/>
  <c r="X160" i="2"/>
  <c r="W160" i="2"/>
  <c r="AD160" i="2"/>
  <c r="AB160" i="2"/>
  <c r="Z160" i="2"/>
  <c r="V160" i="2"/>
  <c r="BK160" i="2" s="1"/>
  <c r="BI156" i="2"/>
  <c r="BH156" i="2"/>
  <c r="BG156" i="2"/>
  <c r="BF156" i="2"/>
  <c r="X156" i="2"/>
  <c r="W156" i="2"/>
  <c r="W155" i="2" s="1"/>
  <c r="H92" i="2" s="1"/>
  <c r="AD156" i="2"/>
  <c r="AB156" i="2"/>
  <c r="Z156" i="2"/>
  <c r="BK156" i="2"/>
  <c r="V156" i="2"/>
  <c r="P156" i="2" s="1"/>
  <c r="BE156" i="2" s="1"/>
  <c r="BI150" i="2"/>
  <c r="BH150" i="2"/>
  <c r="BG150" i="2"/>
  <c r="BF150" i="2"/>
  <c r="X150" i="2"/>
  <c r="W150" i="2"/>
  <c r="AD150" i="2"/>
  <c r="AB150" i="2"/>
  <c r="Z150" i="2"/>
  <c r="V150" i="2"/>
  <c r="P150" i="2" s="1"/>
  <c r="BE150" i="2" s="1"/>
  <c r="BI145" i="2"/>
  <c r="BH145" i="2"/>
  <c r="BG145" i="2"/>
  <c r="BF145" i="2"/>
  <c r="X145" i="2"/>
  <c r="X144" i="2" s="1"/>
  <c r="K91" i="2" s="1"/>
  <c r="W145" i="2"/>
  <c r="AD145" i="2"/>
  <c r="AD144" i="2" s="1"/>
  <c r="AB145" i="2"/>
  <c r="Z145" i="2"/>
  <c r="Z144" i="2" s="1"/>
  <c r="V145" i="2"/>
  <c r="BK145" i="2" s="1"/>
  <c r="BI141" i="2"/>
  <c r="BH141" i="2"/>
  <c r="BG141" i="2"/>
  <c r="BF141" i="2"/>
  <c r="X141" i="2"/>
  <c r="X140" i="2" s="1"/>
  <c r="K90" i="2" s="1"/>
  <c r="W141" i="2"/>
  <c r="W140" i="2" s="1"/>
  <c r="H90" i="2" s="1"/>
  <c r="AD141" i="2"/>
  <c r="AD140" i="2" s="1"/>
  <c r="AB141" i="2"/>
  <c r="AB140" i="2" s="1"/>
  <c r="Z141" i="2"/>
  <c r="Z140" i="2" s="1"/>
  <c r="V141" i="2"/>
  <c r="P141" i="2" s="1"/>
  <c r="BE141" i="2" s="1"/>
  <c r="BI137" i="2"/>
  <c r="BH137" i="2"/>
  <c r="BG137" i="2"/>
  <c r="BF137" i="2"/>
  <c r="X137" i="2"/>
  <c r="W137" i="2"/>
  <c r="AD137" i="2"/>
  <c r="AB137" i="2"/>
  <c r="Z137" i="2"/>
  <c r="V137" i="2"/>
  <c r="BK137" i="2" s="1"/>
  <c r="BI134" i="2"/>
  <c r="BH134" i="2"/>
  <c r="BG134" i="2"/>
  <c r="BF134" i="2"/>
  <c r="X134" i="2"/>
  <c r="W134" i="2"/>
  <c r="W133" i="2" s="1"/>
  <c r="H89" i="2" s="1"/>
  <c r="AD134" i="2"/>
  <c r="AB134" i="2"/>
  <c r="AB133" i="2" s="1"/>
  <c r="Z134" i="2"/>
  <c r="V134" i="2"/>
  <c r="BK134" i="2" s="1"/>
  <c r="M128" i="2"/>
  <c r="M127" i="2"/>
  <c r="F125" i="2"/>
  <c r="F123" i="2"/>
  <c r="M29" i="2"/>
  <c r="AU88" i="1" s="1"/>
  <c r="AU87" i="1" s="1"/>
  <c r="M83" i="2"/>
  <c r="M82" i="2"/>
  <c r="F80" i="2"/>
  <c r="F78" i="2"/>
  <c r="O14" i="2"/>
  <c r="E14" i="2"/>
  <c r="F128" i="2" s="1"/>
  <c r="O13" i="2"/>
  <c r="O11" i="2"/>
  <c r="E11" i="2"/>
  <c r="F127" i="2" s="1"/>
  <c r="O10" i="2"/>
  <c r="O8" i="2"/>
  <c r="M125" i="2" s="1"/>
  <c r="AM83" i="1"/>
  <c r="L83" i="1"/>
  <c r="AM82" i="1"/>
  <c r="L82" i="1"/>
  <c r="AM80" i="1"/>
  <c r="L80" i="1"/>
  <c r="L78" i="1"/>
  <c r="L77" i="1"/>
  <c r="D12" i="5" l="1"/>
  <c r="D15" i="5" s="1"/>
  <c r="D19" i="5" s="1"/>
  <c r="J37" i="5"/>
  <c r="E13" i="5"/>
  <c r="N164" i="4"/>
  <c r="N33" i="4"/>
  <c r="F26" i="3"/>
  <c r="F28" i="3" s="1"/>
  <c r="F30" i="3" s="1"/>
  <c r="P137" i="2"/>
  <c r="BE137" i="2" s="1"/>
  <c r="BK133" i="2"/>
  <c r="M133" i="2" s="1"/>
  <c r="M89" i="2" s="1"/>
  <c r="BK141" i="2"/>
  <c r="BK140" i="2" s="1"/>
  <c r="M140" i="2" s="1"/>
  <c r="M90" i="2" s="1"/>
  <c r="P145" i="2"/>
  <c r="BE145" i="2" s="1"/>
  <c r="BK150" i="2"/>
  <c r="BK144" i="2" s="1"/>
  <c r="M144" i="2" s="1"/>
  <c r="M91" i="2" s="1"/>
  <c r="P160" i="2"/>
  <c r="BE160" i="2" s="1"/>
  <c r="BK165" i="2"/>
  <c r="BK155" i="2" s="1"/>
  <c r="M155" i="2" s="1"/>
  <c r="M92" i="2" s="1"/>
  <c r="P175" i="2"/>
  <c r="BE175" i="2" s="1"/>
  <c r="BK170" i="2"/>
  <c r="BK189" i="2"/>
  <c r="X166" i="2"/>
  <c r="K93" i="2" s="1"/>
  <c r="BK209" i="2"/>
  <c r="P205" i="2"/>
  <c r="BE205" i="2" s="1"/>
  <c r="BK222" i="2"/>
  <c r="M222" i="2" s="1"/>
  <c r="M94" i="2" s="1"/>
  <c r="X229" i="2"/>
  <c r="K97" i="2" s="1"/>
  <c r="P245" i="2"/>
  <c r="BE245" i="2" s="1"/>
  <c r="X238" i="2"/>
  <c r="K98" i="2" s="1"/>
  <c r="BK238" i="2"/>
  <c r="M238" i="2" s="1"/>
  <c r="M98" i="2" s="1"/>
  <c r="BK255" i="2"/>
  <c r="BK251" i="2" s="1"/>
  <c r="M251" i="2" s="1"/>
  <c r="M101" i="2" s="1"/>
  <c r="P260" i="2"/>
  <c r="BE260" i="2" s="1"/>
  <c r="H37" i="2"/>
  <c r="BF88" i="1" s="1"/>
  <c r="BF87" i="1" s="1"/>
  <c r="W37" i="1" s="1"/>
  <c r="W256" i="2"/>
  <c r="H102" i="2" s="1"/>
  <c r="BK272" i="2"/>
  <c r="P276" i="2"/>
  <c r="BE276" i="2" s="1"/>
  <c r="P279" i="2"/>
  <c r="BE279" i="2" s="1"/>
  <c r="BK285" i="2"/>
  <c r="BK280" i="2" s="1"/>
  <c r="M280" i="2" s="1"/>
  <c r="M103" i="2" s="1"/>
  <c r="P289" i="2"/>
  <c r="BE289" i="2" s="1"/>
  <c r="BK295" i="2"/>
  <c r="P296" i="2"/>
  <c r="BE296" i="2" s="1"/>
  <c r="P297" i="2"/>
  <c r="BE297" i="2" s="1"/>
  <c r="X288" i="2"/>
  <c r="K104" i="2" s="1"/>
  <c r="W288" i="2"/>
  <c r="H104" i="2" s="1"/>
  <c r="P305" i="2"/>
  <c r="BE305" i="2" s="1"/>
  <c r="W306" i="2"/>
  <c r="H105" i="2" s="1"/>
  <c r="P307" i="2"/>
  <c r="BE307" i="2" s="1"/>
  <c r="BK313" i="2"/>
  <c r="BK314" i="2"/>
  <c r="M314" i="2" s="1"/>
  <c r="M106" i="2" s="1"/>
  <c r="W322" i="2"/>
  <c r="H107" i="2" s="1"/>
  <c r="X322" i="2"/>
  <c r="K107" i="2" s="1"/>
  <c r="P342" i="2"/>
  <c r="BE342" i="2" s="1"/>
  <c r="BK333" i="2"/>
  <c r="M333" i="2" s="1"/>
  <c r="M108" i="2" s="1"/>
  <c r="Z228" i="2"/>
  <c r="H35" i="2"/>
  <c r="BD88" i="1" s="1"/>
  <c r="BD87" i="1" s="1"/>
  <c r="W35" i="1" s="1"/>
  <c r="BK250" i="2"/>
  <c r="BK249" i="2" s="1"/>
  <c r="M249" i="2" s="1"/>
  <c r="M100" i="2" s="1"/>
  <c r="F83" i="2"/>
  <c r="Z133" i="2"/>
  <c r="X133" i="2"/>
  <c r="H36" i="2"/>
  <c r="BE88" i="1" s="1"/>
  <c r="BE87" i="1" s="1"/>
  <c r="W144" i="2"/>
  <c r="H91" i="2" s="1"/>
  <c r="AD155" i="2"/>
  <c r="W166" i="2"/>
  <c r="H93" i="2" s="1"/>
  <c r="BK229" i="2"/>
  <c r="AD288" i="2"/>
  <c r="BK300" i="2"/>
  <c r="P300" i="2"/>
  <c r="BE300" i="2" s="1"/>
  <c r="P236" i="2"/>
  <c r="BE236" i="2" s="1"/>
  <c r="BK268" i="2"/>
  <c r="P268" i="2"/>
  <c r="BE268" i="2" s="1"/>
  <c r="BK310" i="2"/>
  <c r="P310" i="2"/>
  <c r="BE310" i="2" s="1"/>
  <c r="M347" i="2"/>
  <c r="M110" i="2" s="1"/>
  <c r="BK346" i="2"/>
  <c r="M346" i="2" s="1"/>
  <c r="M109" i="2" s="1"/>
  <c r="H110" i="2"/>
  <c r="W346" i="2"/>
  <c r="H109" i="2" s="1"/>
  <c r="M80" i="2"/>
  <c r="P134" i="2"/>
  <c r="BE134" i="2" s="1"/>
  <c r="AD133" i="2"/>
  <c r="H34" i="2"/>
  <c r="BC88" i="1" s="1"/>
  <c r="BC87" i="1" s="1"/>
  <c r="M34" i="2"/>
  <c r="AY88" i="1" s="1"/>
  <c r="AB144" i="2"/>
  <c r="AB132" i="2" s="1"/>
  <c r="Z155" i="2"/>
  <c r="X155" i="2"/>
  <c r="K92" i="2" s="1"/>
  <c r="P164" i="2"/>
  <c r="BE164" i="2" s="1"/>
  <c r="AB166" i="2"/>
  <c r="P182" i="2"/>
  <c r="BE182" i="2" s="1"/>
  <c r="P200" i="2"/>
  <c r="BE200" i="2" s="1"/>
  <c r="P219" i="2"/>
  <c r="BE219" i="2" s="1"/>
  <c r="P223" i="2"/>
  <c r="BE223" i="2" s="1"/>
  <c r="AD222" i="2"/>
  <c r="AB229" i="2"/>
  <c r="AB228" i="2" s="1"/>
  <c r="P237" i="2"/>
  <c r="BE237" i="2" s="1"/>
  <c r="P239" i="2"/>
  <c r="BE239" i="2" s="1"/>
  <c r="AD238" i="2"/>
  <c r="BK247" i="2"/>
  <c r="BK246" i="2" s="1"/>
  <c r="M246" i="2" s="1"/>
  <c r="M99" i="2" s="1"/>
  <c r="W246" i="2"/>
  <c r="H99" i="2" s="1"/>
  <c r="BK284" i="2"/>
  <c r="P284" i="2"/>
  <c r="BE284" i="2" s="1"/>
  <c r="BK306" i="2"/>
  <c r="M306" i="2" s="1"/>
  <c r="M105" i="2" s="1"/>
  <c r="BK322" i="2"/>
  <c r="M322" i="2" s="1"/>
  <c r="M107" i="2" s="1"/>
  <c r="K110" i="2"/>
  <c r="X346" i="2"/>
  <c r="K109" i="2" s="1"/>
  <c r="F82" i="2"/>
  <c r="AB155" i="2"/>
  <c r="H97" i="2"/>
  <c r="AD228" i="2"/>
  <c r="X246" i="2"/>
  <c r="K99" i="2" s="1"/>
  <c r="AB288" i="2"/>
  <c r="BK292" i="2"/>
  <c r="P292" i="2"/>
  <c r="BE292" i="2" s="1"/>
  <c r="BK329" i="2"/>
  <c r="P329" i="2"/>
  <c r="BE329" i="2" s="1"/>
  <c r="P332" i="2"/>
  <c r="BE332" i="2" s="1"/>
  <c r="P334" i="2"/>
  <c r="BE334" i="2" s="1"/>
  <c r="P348" i="2"/>
  <c r="BE348" i="2" s="1"/>
  <c r="P352" i="2"/>
  <c r="BE352" i="2" s="1"/>
  <c r="E16" i="5" l="1"/>
  <c r="E15" i="5"/>
  <c r="F32" i="3"/>
  <c r="AN90" i="1" s="1"/>
  <c r="AG90" i="1"/>
  <c r="BK166" i="2"/>
  <c r="M166" i="2" s="1"/>
  <c r="M93" i="2" s="1"/>
  <c r="W132" i="2"/>
  <c r="H88" i="2" s="1"/>
  <c r="BK256" i="2"/>
  <c r="M256" i="2" s="1"/>
  <c r="M102" i="2" s="1"/>
  <c r="BK288" i="2"/>
  <c r="M288" i="2" s="1"/>
  <c r="M104" i="2" s="1"/>
  <c r="AB131" i="2"/>
  <c r="AZ87" i="1"/>
  <c r="AY87" i="1"/>
  <c r="AD132" i="2"/>
  <c r="AD131" i="2" s="1"/>
  <c r="X228" i="2"/>
  <c r="K96" i="2" s="1"/>
  <c r="W228" i="2"/>
  <c r="H96" i="2" s="1"/>
  <c r="X132" i="2"/>
  <c r="K89" i="2"/>
  <c r="M33" i="2"/>
  <c r="AX88" i="1" s="1"/>
  <c r="AV88" i="1" s="1"/>
  <c r="H33" i="2"/>
  <c r="BB88" i="1" s="1"/>
  <c r="BB87" i="1" s="1"/>
  <c r="M229" i="2"/>
  <c r="M97" i="2" s="1"/>
  <c r="Z132" i="2"/>
  <c r="Z131" i="2" s="1"/>
  <c r="AW88" i="1" s="1"/>
  <c r="AW87" i="1" s="1"/>
  <c r="BK132" i="2"/>
  <c r="W36" i="1"/>
  <c r="BA87" i="1"/>
  <c r="E19" i="5" l="1"/>
  <c r="BK228" i="2"/>
  <c r="M228" i="2" s="1"/>
  <c r="M96" i="2" s="1"/>
  <c r="W131" i="2"/>
  <c r="H87" i="2" s="1"/>
  <c r="M27" i="2" s="1"/>
  <c r="AS88" i="1" s="1"/>
  <c r="AS87" i="1" s="1"/>
  <c r="M132" i="2"/>
  <c r="M88" i="2" s="1"/>
  <c r="X131" i="2"/>
  <c r="K87" i="2" s="1"/>
  <c r="M28" i="2" s="1"/>
  <c r="AT88" i="1" s="1"/>
  <c r="AT87" i="1" s="1"/>
  <c r="K88" i="2"/>
  <c r="AX87" i="1"/>
  <c r="E26" i="5" l="1"/>
  <c r="E28" i="5" s="1"/>
  <c r="E23" i="5"/>
  <c r="BK131" i="2"/>
  <c r="M131" i="2" s="1"/>
  <c r="M87" i="2" s="1"/>
  <c r="M26" i="2" s="1"/>
  <c r="M31" i="2" s="1"/>
  <c r="AV87" i="1"/>
  <c r="E31" i="5" l="1"/>
  <c r="L115" i="2"/>
  <c r="AG88" i="1"/>
  <c r="L39" i="2"/>
  <c r="D32" i="5" l="1"/>
  <c r="E32" i="5" s="1"/>
  <c r="AG91" i="1"/>
  <c r="AN91" i="1" s="1"/>
  <c r="AN88" i="1"/>
  <c r="AG87" i="1" l="1"/>
  <c r="AG96" i="1" s="1"/>
  <c r="AK31" i="1" s="1"/>
  <c r="W33" i="1" s="1"/>
  <c r="AK33" i="1" s="1"/>
  <c r="AK39" i="1" s="1"/>
  <c r="AN87" i="1"/>
  <c r="AN96" i="1" s="1"/>
</calcChain>
</file>

<file path=xl/sharedStrings.xml><?xml version="1.0" encoding="utf-8"?>
<sst xmlns="http://schemas.openxmlformats.org/spreadsheetml/2006/main" count="3201" uniqueCount="854">
  <si>
    <t>2012</t>
  </si>
  <si>
    <t>List obsahuje:</t>
  </si>
  <si>
    <t>1) Souhrnný list stavby</t>
  </si>
  <si>
    <t>2) Rekapitulace objektů</t>
  </si>
  <si>
    <t>2.0</t>
  </si>
  <si>
    <t/>
  </si>
  <si>
    <t>False</t>
  </si>
  <si>
    <t>True</t>
  </si>
  <si>
    <t>optimalizováno pro tisk sestav ve formátu A4 - na výšku</t>
  </si>
  <si>
    <t>&gt;&gt;  skryté sloupce  &lt;&lt;</t>
  </si>
  <si>
    <t>0,01</t>
  </si>
  <si>
    <t>21</t>
  </si>
  <si>
    <t>15</t>
  </si>
  <si>
    <t>SOUHRNNÝ LIST STAVBY</t>
  </si>
  <si>
    <t>v ---  níže se nacházejí doplnkové a pomocné údaje k sestavám  --- v</t>
  </si>
  <si>
    <t>0,001</t>
  </si>
  <si>
    <t>Kód:</t>
  </si>
  <si>
    <t>2017-08</t>
  </si>
  <si>
    <t>Stavba:</t>
  </si>
  <si>
    <t>Vestavba podlaží do prostor chovu kontaktních zvířat v objektu technického zázemí ZOO</t>
  </si>
  <si>
    <t>JKSO:</t>
  </si>
  <si>
    <t>CC-CZ:</t>
  </si>
  <si>
    <t>Místo:</t>
  </si>
  <si>
    <t xml:space="preserve"> </t>
  </si>
  <si>
    <t>Datum:</t>
  </si>
  <si>
    <t>6.8.2017</t>
  </si>
  <si>
    <t>Objednatel:</t>
  </si>
  <si>
    <t>IČ:</t>
  </si>
  <si>
    <t>DIČ:</t>
  </si>
  <si>
    <t>Zhotovitel:</t>
  </si>
  <si>
    <t>Projektant:</t>
  </si>
  <si>
    <t>Atelier M</t>
  </si>
  <si>
    <t>Zpracovatel:</t>
  </si>
  <si>
    <t>Ing. Kateřina Petlíková</t>
  </si>
  <si>
    <t>Poznámka:</t>
  </si>
  <si>
    <t>Náklady z rozpočtů</t>
  </si>
  <si>
    <t>Materiál</t>
  </si>
  <si>
    <t>Montáž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</si>
  <si>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</si>
  <si>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</si>
  <si>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</si>
  <si>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</si>
  <si>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</si>
  <si>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</si>
  <si>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</si>
  <si>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</si>
  <si>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</si>
  <si>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</si>
  <si>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</si>
  <si>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</si>
  <si>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</si>
  <si>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</si>
  <si>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</si>
  <si>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</si>
  <si>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</si>
  <si>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</si>
  <si>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</si>
  <si>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</si>
  <si>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</si>
  <si>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</si>
  <si>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</si>
  <si>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</si>
  <si>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Materiál [CZK]</t>
  </si>
  <si>
    <t>z toho Montáž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</si>
  <si>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</si>
  <si>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</si>
  <si>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</si>
  <si>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</si>
  <si>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</si>
  <si>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</si>
  <si>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</si>
  <si>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</si>
  <si>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</si>
  <si>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</si>
  <si>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</si>
  <si>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</si>
  <si>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</si>
  <si>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</si>
  <si>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</si>
  <si>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IMPORT</t>
  </si>
  <si>
    <t>{a1ee9d73-32de-4c15-a6ec-c28090564165}</t>
  </si>
  <si>
    <t>{00000000-0000-0000-0000-000000000000}</t>
  </si>
  <si>
    <t>/</t>
  </si>
  <si>
    <t>1</t>
  </si>
  <si>
    <t>###NOINSERT###</t>
  </si>
  <si>
    <t>2) Ostatní náklady ze souhrnného listu</t>
  </si>
  <si>
    <t>Procent. zadání_x000D_
[% nákladů rozpočtu]</t>
  </si>
  <si>
    <t>Zařazení nákladů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</si>
  <si>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</si>
  <si>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</si>
  <si>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</si>
  <si>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</si>
  <si>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</si>
  <si>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</si>
  <si>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2</t>
  </si>
  <si>
    <t>KRYCÍ LIST ROZPOČTU</t>
  </si>
  <si>
    <t>Náklady z rozpočtu</t>
  </si>
  <si>
    <t>Ostatní náklady</t>
  </si>
  <si>
    <t>REKAPITULACE ROZPOČTU</t>
  </si>
  <si>
    <t>Kód - Popis</t>
  </si>
  <si>
    <t>Materiál [CZK]</t>
  </si>
  <si>
    <t>Montáž [CZK]</t>
  </si>
  <si>
    <t>Cena celkem [CZK]</t>
  </si>
  <si>
    <t>1) Náklady z rozpočtu</t>
  </si>
  <si>
    <t>-1</t>
  </si>
  <si>
    <t>HSV - Práce a dodávky HSV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</si>
  <si>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</si>
  <si>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</si>
  <si>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</si>
  <si>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</si>
  <si>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</si>
  <si>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</si>
  <si>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</si>
  <si>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</si>
  <si>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</si>
  <si>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713 - Izolace tepelné</t>
  </si>
  <si>
    <t xml:space="preserve">    721 - Zdravotechnika</t>
  </si>
  <si>
    <t xml:space="preserve">    742 - Elektroinstalace - slaboproud</t>
  </si>
  <si>
    <t xml:space="preserve">    762 - Konstrukce tesařské</t>
  </si>
  <si>
    <t xml:space="preserve">    763 - Konstrukce suché výstavby</t>
  </si>
  <si>
    <t xml:space="preserve">    766 - Konstrukce truhlářské</t>
  </si>
  <si>
    <t xml:space="preserve">    767 - Konstrukce zámečnické</t>
  </si>
  <si>
    <t xml:space="preserve">    776 - Podlahy povlakové</t>
  </si>
  <si>
    <t xml:space="preserve">    777 - Podlahy lité</t>
  </si>
  <si>
    <t xml:space="preserve">    781 - Dokončovací práce - obklady</t>
  </si>
  <si>
    <t xml:space="preserve">    784 - Dokončovací práce - malby a tapety</t>
  </si>
  <si>
    <t>VRN - Vedlejší rozpočtové náklady</t>
  </si>
  <si>
    <t xml:space="preserve">    VRN3 - Zařízení staveniště</t>
  </si>
  <si>
    <t xml:space="preserve">    VRN6 - Územní vlivy</t>
  </si>
  <si>
    <t>2) Ostatní náklady</t>
  </si>
  <si>
    <t>ROZPOČET</t>
  </si>
  <si>
    <t>PČ</t>
  </si>
  <si>
    <t>Typ</t>
  </si>
  <si>
    <t>Popis</t>
  </si>
  <si>
    <t>MJ</t>
  </si>
  <si>
    <t>Množství</t>
  </si>
  <si>
    <t>J. materiál [CZK]</t>
  </si>
  <si>
    <t>J. montáž [CZK]</t>
  </si>
  <si>
    <t>Poznámka</t>
  </si>
  <si>
    <t>J.cena [CZK]</t>
  </si>
  <si>
    <t>Materiál celkem [CZK]</t>
  </si>
  <si>
    <t>Montáž celkem [CZK]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</si>
  <si>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</si>
  <si>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</si>
  <si>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</si>
  <si>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</si>
  <si>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</si>
  <si>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</si>
  <si>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</si>
  <si>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</si>
  <si>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2743138R1</t>
  </si>
  <si>
    <t>Základové pásy z betonu tř. C 25/30 vč. příp bednění a ošetřování</t>
  </si>
  <si>
    <t>m3</t>
  </si>
  <si>
    <t>4</t>
  </si>
  <si>
    <t>418789102</t>
  </si>
  <si>
    <t>0,15*0,2*5,4</t>
  </si>
  <si>
    <t>VV</t>
  </si>
  <si>
    <t>Součet</t>
  </si>
  <si>
    <t>2753138R2</t>
  </si>
  <si>
    <t>Základové patky z betonu tř. C 25/30 vč. příp bednění a ošetřování</t>
  </si>
  <si>
    <t>1946162987</t>
  </si>
  <si>
    <t>0,3*0,3*0,2*10</t>
  </si>
  <si>
    <t>3</t>
  </si>
  <si>
    <t>340239235</t>
  </si>
  <si>
    <t>Zazdívka otvorů pl do 4 m2 v příčkách nebo stěnách z příčkovek Ytong tl 150 mm</t>
  </si>
  <si>
    <t>m2</t>
  </si>
  <si>
    <t>240380117</t>
  </si>
  <si>
    <t>1,2*2,1</t>
  </si>
  <si>
    <t>413941121</t>
  </si>
  <si>
    <t>Osazování ocelových válcovaných nosníků stropů I, IE, U, UE nebo L do č.12</t>
  </si>
  <si>
    <t>t</t>
  </si>
  <si>
    <t>1587331716</t>
  </si>
  <si>
    <t>statické zajištění otvoru pro dveře 2 x Lx60x60x8 7,09 kg/m - 1,4 m</t>
  </si>
  <si>
    <t>P01</t>
  </si>
  <si>
    <t>2*7,09*1,4/1000</t>
  </si>
  <si>
    <t>5</t>
  </si>
  <si>
    <t>M</t>
  </si>
  <si>
    <t>130104260</t>
  </si>
  <si>
    <t>úhelník ocelový rovnostranný, v jakosti 11 375, 60 x 60 x 8 mm</t>
  </si>
  <si>
    <t>8</t>
  </si>
  <si>
    <t>-1049538476</t>
  </si>
  <si>
    <t>2*7,09*1,4/1000*1,1</t>
  </si>
  <si>
    <t>6</t>
  </si>
  <si>
    <t>612325R</t>
  </si>
  <si>
    <t>Oprava vnitřní vápenocementové štukové omítky stěn po odstranění obkladů a bourání</t>
  </si>
  <si>
    <t>-1453609651</t>
  </si>
  <si>
    <t>dle TZ 10 m2</t>
  </si>
  <si>
    <t>10</t>
  </si>
  <si>
    <t>7</t>
  </si>
  <si>
    <t>621R2</t>
  </si>
  <si>
    <t>Oprava vnější omítky včetně fasádního nátěru a zateplení XPS 150 dle TZ</t>
  </si>
  <si>
    <t>-367577357</t>
  </si>
  <si>
    <t>dle TZ</t>
  </si>
  <si>
    <t>0,5</t>
  </si>
  <si>
    <t>6429426R</t>
  </si>
  <si>
    <t>Osazování zárubní nebo rámů dveřních kovových do 2,5 m2</t>
  </si>
  <si>
    <t>kus</t>
  </si>
  <si>
    <t>-855671888</t>
  </si>
  <si>
    <t>9</t>
  </si>
  <si>
    <t>553M1</t>
  </si>
  <si>
    <t>zárubeň kovová 1000x1970 mm, včetně nátěru - Z1</t>
  </si>
  <si>
    <t>-1423511092</t>
  </si>
  <si>
    <t>9491011R</t>
  </si>
  <si>
    <t>Lešení pomocné pro objekty pozemních staveb s lešeňovou podlahou v do 3,5 m zatížení do 150 kg/m2</t>
  </si>
  <si>
    <t>kpl</t>
  </si>
  <si>
    <t>932967410</t>
  </si>
  <si>
    <t>11</t>
  </si>
  <si>
    <t>962031136</t>
  </si>
  <si>
    <t>Bourání příček z tvárnic nebo příčkovek tl do 150 mm</t>
  </si>
  <si>
    <t>419330960</t>
  </si>
  <si>
    <t>Demontáž stávající porotherm příčky tl. 150 mm</t>
  </si>
  <si>
    <t>výška bourání dle odpovědi na dotaz 5,6 m</t>
  </si>
  <si>
    <t>5,36*5,6</t>
  </si>
  <si>
    <t>12</t>
  </si>
  <si>
    <t>9650421R</t>
  </si>
  <si>
    <t>Bourání podkladů pod dlažby nebo mazanin betonových nebo z litého asfaltu tl do 100 mm pl do 1 m2</t>
  </si>
  <si>
    <t>2027249227</t>
  </si>
  <si>
    <t>Vybourání betonové mazaniny</t>
  </si>
  <si>
    <t>bourané dveře</t>
  </si>
  <si>
    <t>1,1*0,15*0,15</t>
  </si>
  <si>
    <t>v místě nových nosných sloupků</t>
  </si>
  <si>
    <t>0,3*0,3*10*0,15</t>
  </si>
  <si>
    <t>13</t>
  </si>
  <si>
    <t>965049112</t>
  </si>
  <si>
    <t>Příplatek k bourání betonových mazanin za bourání mazanin se svařovanou sítí tl přes 100 mm</t>
  </si>
  <si>
    <t>364299993</t>
  </si>
  <si>
    <t>14</t>
  </si>
  <si>
    <t>968072456</t>
  </si>
  <si>
    <t>Vybourání kovových dveřních zárubní pl přes 2 m2</t>
  </si>
  <si>
    <t>1016110276</t>
  </si>
  <si>
    <t>1,1*2,0</t>
  </si>
  <si>
    <t>971033331</t>
  </si>
  <si>
    <t>Vybourání otvorů ve zdivu cihelném pl do 0,09 m2 na MVC nebo MV tl do 150 mm</t>
  </si>
  <si>
    <t>750154499</t>
  </si>
  <si>
    <t>DN 200 - prostup cihelnou příčkou tl. 150 mm dle TZ</t>
  </si>
  <si>
    <t>16</t>
  </si>
  <si>
    <t>971033351</t>
  </si>
  <si>
    <t>Vybourání otvorů ve zdivu cihelném pl do 0,09 m2 na MVC nebo MV tl do 450 mm</t>
  </si>
  <si>
    <t>1156742763</t>
  </si>
  <si>
    <t>DN 200 - prostup obvodovou cihlovou stěnou tl. 450 mm - dle TZ</t>
  </si>
  <si>
    <t>17</t>
  </si>
  <si>
    <t>971033531</t>
  </si>
  <si>
    <t>Vybourání otvorů ve zdivu cihelném pl do 1 m2 na MVC nebo MV tl do 150 mm</t>
  </si>
  <si>
    <t>-2036859271</t>
  </si>
  <si>
    <t>Otvor v cihelné příčce 150 mm</t>
  </si>
  <si>
    <t>dle TZ - rozvaděč 400x600x150 mm</t>
  </si>
  <si>
    <t>0,4*0,6</t>
  </si>
  <si>
    <t>18</t>
  </si>
  <si>
    <t>971033631</t>
  </si>
  <si>
    <t>Vybourání otvorů ve zdivu cihelném pl do 4 m2 na MVC nebo MV tl do 150 mm</t>
  </si>
  <si>
    <t>1928391384</t>
  </si>
  <si>
    <t>Otvor pro nové dveře v příčce 150 mm</t>
  </si>
  <si>
    <t>1,2*2,1+1,4*0,15</t>
  </si>
  <si>
    <t>19</t>
  </si>
  <si>
    <t>977312113</t>
  </si>
  <si>
    <t>Řezání stávajících betonových mazanin vyztužených hl do 150 mm</t>
  </si>
  <si>
    <t>m</t>
  </si>
  <si>
    <t>-1325808250</t>
  </si>
  <si>
    <t>1,1*2</t>
  </si>
  <si>
    <t>v místě situování nosných sloupků</t>
  </si>
  <si>
    <t>0,3*4*10</t>
  </si>
  <si>
    <t>20</t>
  </si>
  <si>
    <t>985R</t>
  </si>
  <si>
    <t>Chemický spojovací můstek betonových patek a pasu a stávajícího povrchu</t>
  </si>
  <si>
    <t>-37176316</t>
  </si>
  <si>
    <t>0,3*0,3*10</t>
  </si>
  <si>
    <t>0,15*5,4</t>
  </si>
  <si>
    <t>9R2.1</t>
  </si>
  <si>
    <t>D+M hasící přístroj vodní s náplní alespoň 9 l hasiva, vč. držáku - dle TZ</t>
  </si>
  <si>
    <t>-948006374</t>
  </si>
  <si>
    <t>22</t>
  </si>
  <si>
    <t>997013501</t>
  </si>
  <si>
    <t>Odvoz suti a vybouraných hmot na skládku nebo meziskládku do 1 km se složením</t>
  </si>
  <si>
    <t>333867348</t>
  </si>
  <si>
    <t>23</t>
  </si>
  <si>
    <t>99701350R</t>
  </si>
  <si>
    <t>Příplatek k odvozu suti a vybouraných hmot na skládku za dalších 10 km</t>
  </si>
  <si>
    <t>562183270</t>
  </si>
  <si>
    <t>24</t>
  </si>
  <si>
    <t>997013831</t>
  </si>
  <si>
    <t>Poplatek za uložení stavebního směsného odpadu na skládce (skládkovné)</t>
  </si>
  <si>
    <t>378443814</t>
  </si>
  <si>
    <t>25</t>
  </si>
  <si>
    <t>998011001</t>
  </si>
  <si>
    <t>Přesun hmot pro budovy zděné v do 6 m</t>
  </si>
  <si>
    <t>1488222434</t>
  </si>
  <si>
    <t>26</t>
  </si>
  <si>
    <t>711112R</t>
  </si>
  <si>
    <t>Provedení izolace svislé za studena nátěrem tekutou lepenkou</t>
  </si>
  <si>
    <t>-1069853156</t>
  </si>
  <si>
    <t>2,875*1,5*2</t>
  </si>
  <si>
    <t>27</t>
  </si>
  <si>
    <t>2455M1</t>
  </si>
  <si>
    <t>hydroizolace - stěrka celoplošná</t>
  </si>
  <si>
    <t>kg</t>
  </si>
  <si>
    <t>32</t>
  </si>
  <si>
    <t>906720640</t>
  </si>
  <si>
    <t>2,875*1,5*2*1,5</t>
  </si>
  <si>
    <t>28</t>
  </si>
  <si>
    <t>711R1</t>
  </si>
  <si>
    <t>D+M Oprava hydroizolace - dle stavu</t>
  </si>
  <si>
    <t>412845664</t>
  </si>
  <si>
    <t>29</t>
  </si>
  <si>
    <t>998711201</t>
  </si>
  <si>
    <t>Přesun hmot procentní pro izolace proti vodě, vlhkosti a plynům v objektech v do 6 m</t>
  </si>
  <si>
    <t>%</t>
  </si>
  <si>
    <t>-214561795</t>
  </si>
  <si>
    <t>30</t>
  </si>
  <si>
    <t>7131208R</t>
  </si>
  <si>
    <t>Odstranění tepelné izolace podlah z polystyrenu tl do 100 mm - s ořezáním hran</t>
  </si>
  <si>
    <t>1523845037</t>
  </si>
  <si>
    <t>v místě bouraných dveří</t>
  </si>
  <si>
    <t>1,1*0,15</t>
  </si>
  <si>
    <t>31</t>
  </si>
  <si>
    <t>998713201</t>
  </si>
  <si>
    <t>Přesun hmot procentní pro izolace tepelné v objektech v do 6 m</t>
  </si>
  <si>
    <t>1880654138</t>
  </si>
  <si>
    <t>721R1</t>
  </si>
  <si>
    <t>-792657657</t>
  </si>
  <si>
    <t>33</t>
  </si>
  <si>
    <t>99872R1</t>
  </si>
  <si>
    <t>Přesun hmot procentní pro ZTI v objektech v do 6 m</t>
  </si>
  <si>
    <t>-381943952</t>
  </si>
  <si>
    <t>34</t>
  </si>
  <si>
    <t>742R1</t>
  </si>
  <si>
    <t>938153764</t>
  </si>
  <si>
    <t>35</t>
  </si>
  <si>
    <t>762511R</t>
  </si>
  <si>
    <t>672401808</t>
  </si>
  <si>
    <t>(3,86*6,55-1,125*2,13)*2</t>
  </si>
  <si>
    <t>36</t>
  </si>
  <si>
    <t>998762201</t>
  </si>
  <si>
    <t>Přesun hmot procentní pro kce tesařské v objektech v do 6 m</t>
  </si>
  <si>
    <t>523761885</t>
  </si>
  <si>
    <t>37</t>
  </si>
  <si>
    <t>7631114R1</t>
  </si>
  <si>
    <t>275108531</t>
  </si>
  <si>
    <t>5,36*5,1</t>
  </si>
  <si>
    <t>38</t>
  </si>
  <si>
    <t>763121465</t>
  </si>
  <si>
    <t>D+M Opláštění kovových konstrukcí SDK - desky do vlhkého prostředí, dvojité opláštění, požární odolnost min. R15 min - spolehlivé dotěsnění veškerých spojů a návazností na okolní konstrukce vzhledem k danému prostředí a nebezpečí vniknutí hmyzu - dle TZ</t>
  </si>
  <si>
    <t>-745966163</t>
  </si>
  <si>
    <t>sloup u kuchyňské linky</t>
  </si>
  <si>
    <t>(0,27+0,256)*2,4</t>
  </si>
  <si>
    <t>sloup u stolu</t>
  </si>
  <si>
    <t>(0,22*2+0,1*2)*2,4</t>
  </si>
  <si>
    <t>příčka u schodiště</t>
  </si>
  <si>
    <t>(1,325*2+0,1)*2,4</t>
  </si>
  <si>
    <t>39</t>
  </si>
  <si>
    <t>7631314R3</t>
  </si>
  <si>
    <t>D+M SDK podhled deska 1xH2 12,5 spodní kce profil CD+UD - spolehlivé dotěsnění veškerých spojů a návazností na okolní kce vzhledem k danému prostředí a nebezpečí vniknutí hmyzu - dle TZ</t>
  </si>
  <si>
    <t>124393039</t>
  </si>
  <si>
    <t>m.č. 1.04</t>
  </si>
  <si>
    <t>3,86*6,55-1,14*2,13</t>
  </si>
  <si>
    <t>40</t>
  </si>
  <si>
    <t>7631314R4</t>
  </si>
  <si>
    <t>D+M SDK podhled deska 1xH2 12,5 spodní kce profil CD+UD - zavěšený - včetně ukončení po obvodu VZT a dotěsnění (Al lišty+PUR) - spolehlivé dotěsnění veškerých spojů a návazností na okolní kce vzhledem k danému prostředí a nebezpečí vniknutí hmyzu - dle TZ</t>
  </si>
  <si>
    <t>-1660274413</t>
  </si>
  <si>
    <t>m.č. 1.06</t>
  </si>
  <si>
    <t>9,01*1,5</t>
  </si>
  <si>
    <t>41</t>
  </si>
  <si>
    <t>76313182R</t>
  </si>
  <si>
    <t>Demontáž SDK podhledu se zavěšenou nosnou kcí z ocelových profilů opláštění dvojité</t>
  </si>
  <si>
    <t>1219434248</t>
  </si>
  <si>
    <t>1,5*9,01</t>
  </si>
  <si>
    <t>42</t>
  </si>
  <si>
    <t>998763401</t>
  </si>
  <si>
    <t>Přesun hmot procentní pro sádrokartonové konstrukce v objektech v do 6 m</t>
  </si>
  <si>
    <t>1200661125</t>
  </si>
  <si>
    <t>43</t>
  </si>
  <si>
    <t>76669191R1</t>
  </si>
  <si>
    <t>Vyvěšení křídel dveří pl do 2 m2</t>
  </si>
  <si>
    <t>2036844085</t>
  </si>
  <si>
    <t>44</t>
  </si>
  <si>
    <t>766R1</t>
  </si>
  <si>
    <t>D+M Dveře dřevěné - T1 - 1000x1970 mm - plné, levé, bez prahu, bezpečnostní kování klika-klika, HPL provedení, bílé, včetně nátěru</t>
  </si>
  <si>
    <t>-2127022099</t>
  </si>
  <si>
    <t>45</t>
  </si>
  <si>
    <t>766R2</t>
  </si>
  <si>
    <t>Oprava nátěru stávajících dveří dle TZ</t>
  </si>
  <si>
    <t>1298890787</t>
  </si>
  <si>
    <t>46</t>
  </si>
  <si>
    <t>766R3</t>
  </si>
  <si>
    <t>D+M Nová kuchyňská linka KL1 - atypická, délka 1,7 bm, vč. skříněk nad linkou, uzamykatelná lednička vestavěná, vč. nerez dřezu s okapovou plochou, nutno odsouhlasit investorem - dle TZ</t>
  </si>
  <si>
    <t>-783200685</t>
  </si>
  <si>
    <t>47</t>
  </si>
  <si>
    <t>998766201</t>
  </si>
  <si>
    <t>Přesun hmot procentní pro konstrukce truhlářské v objektech v do 6 m</t>
  </si>
  <si>
    <t>-1886667342</t>
  </si>
  <si>
    <t>48</t>
  </si>
  <si>
    <t>767136153</t>
  </si>
  <si>
    <t>Montáž příček lišta rohová</t>
  </si>
  <si>
    <t>1507297793</t>
  </si>
  <si>
    <t>49</t>
  </si>
  <si>
    <t>767M1</t>
  </si>
  <si>
    <t>Nerez lišta rohová délka 2,4 m</t>
  </si>
  <si>
    <t>-689994992</t>
  </si>
  <si>
    <t>50</t>
  </si>
  <si>
    <t>767R1</t>
  </si>
  <si>
    <t>371170289</t>
  </si>
  <si>
    <t>51</t>
  </si>
  <si>
    <t>767R2</t>
  </si>
  <si>
    <t>Výroba+D+M+doprava+povrchová úprava (nátěr dle TZ) - konstrukce schodiště - schodnice U 200 - dále nutno dospecifikovat - dle TZ a dokumentace (pororoštové stupně ve zvláštní položce)</t>
  </si>
  <si>
    <t>2048159754</t>
  </si>
  <si>
    <t>52</t>
  </si>
  <si>
    <t>737R3</t>
  </si>
  <si>
    <t>D+M+doprava - schodišťové stupně tahokov 900x250x60 mm, žárový pozink - dle TZ a dokumentace</t>
  </si>
  <si>
    <t>-1844028616</t>
  </si>
  <si>
    <t>53</t>
  </si>
  <si>
    <t>737R4</t>
  </si>
  <si>
    <t>Výroba+D+M+doprava+povrchová úprava (nátěr dle TZ) - zábradlí vloženého podlaží - sloupky a madlo JCL 40x40, výplň nerez kovová síťovina napnutá pomocí napínacích lanek na sloupky čelo opatřeno okopovým plechem  tl. 5 mm, h. 100 mm - dle TZ a dok.</t>
  </si>
  <si>
    <t>-1779201959</t>
  </si>
  <si>
    <t>54</t>
  </si>
  <si>
    <t>737R5</t>
  </si>
  <si>
    <t>Výroba+D+M+doprava+povrchová úprava (nátěr dle TZ) - zábradlí schodiště  - sloupky a madlo JCL 40x40, výplň nerez kovová síťovina napnutá pomocí napínacích lanek na sloupky lemování podlahy opatřeno okopovým plechem  tl. 5 mm, RŠ. 150 mm - dle TZ a dok.</t>
  </si>
  <si>
    <t>-976322058</t>
  </si>
  <si>
    <t>55</t>
  </si>
  <si>
    <t>737R6</t>
  </si>
  <si>
    <t>Z2 - Výroba+D+M+doprava+povrchová úprava (nátěr dle TZ) - atypická stěna pod schodištěm o rozměru cca 1,9x0,3až2,0m - ve stěně dvoukřídlé dveře, uzamykatelné, výplně tahokov, žárový pozink - dle TZ</t>
  </si>
  <si>
    <t>700959424</t>
  </si>
  <si>
    <t>56</t>
  </si>
  <si>
    <t>998767201</t>
  </si>
  <si>
    <t>Přesun hmot procentní pro zámečnické konstrukce v objektech v do 6 m</t>
  </si>
  <si>
    <t>969369396</t>
  </si>
  <si>
    <t>57</t>
  </si>
  <si>
    <t>77622211R</t>
  </si>
  <si>
    <t>Lepení pásů z PVC 2-složkovým lepidlem vč. lišt</t>
  </si>
  <si>
    <t>-374451004</t>
  </si>
  <si>
    <t>(3,86*6,55-1,125*2,13)</t>
  </si>
  <si>
    <t>58</t>
  </si>
  <si>
    <t>284M1</t>
  </si>
  <si>
    <t>179066781</t>
  </si>
  <si>
    <t>(3,86*6,55-1,125*2,13)*1,15</t>
  </si>
  <si>
    <t>59</t>
  </si>
  <si>
    <t>998776201</t>
  </si>
  <si>
    <t>Přesun hmot procentní pro podlahy povlakové v objektech v do 6 m</t>
  </si>
  <si>
    <t>-1788509877</t>
  </si>
  <si>
    <t>60</t>
  </si>
  <si>
    <t>7772R</t>
  </si>
  <si>
    <t>Oprava stávající stěrkové podlahoviny - dle TZ</t>
  </si>
  <si>
    <t>-1597368538</t>
  </si>
  <si>
    <t>35,07</t>
  </si>
  <si>
    <t>v prostoru nových dveří</t>
  </si>
  <si>
    <t>61</t>
  </si>
  <si>
    <t>998777201</t>
  </si>
  <si>
    <t>Přesun hmot procentní pro podlahy lité v objektech v do 6 m</t>
  </si>
  <si>
    <t>473990966</t>
  </si>
  <si>
    <t>62</t>
  </si>
  <si>
    <t>781473810</t>
  </si>
  <si>
    <t>Demontáž obkladů z obkladaček keramických lepených</t>
  </si>
  <si>
    <t>-860257096</t>
  </si>
  <si>
    <t>(1,5+0,65)*1,6*2</t>
  </si>
  <si>
    <t>63</t>
  </si>
  <si>
    <t>7814741R</t>
  </si>
  <si>
    <t>Montáž obkladů vnitřních keramických lepených flexibilním lepidlem, spárovaný vodotěsnou spárovací hmotou</t>
  </si>
  <si>
    <t>978051763</t>
  </si>
  <si>
    <t>2,875*1,5</t>
  </si>
  <si>
    <t>64</t>
  </si>
  <si>
    <t>597M1</t>
  </si>
  <si>
    <t>obkládačky keramické dle specifikace v TZ</t>
  </si>
  <si>
    <t>-1845480408</t>
  </si>
  <si>
    <t>2,875*1,5*1,15</t>
  </si>
  <si>
    <t>65</t>
  </si>
  <si>
    <t>998781201</t>
  </si>
  <si>
    <t>Přesun hmot procentní pro obklady keramické v objektech v do 6 m</t>
  </si>
  <si>
    <t>-118614166</t>
  </si>
  <si>
    <t>66</t>
  </si>
  <si>
    <t>784211R2</t>
  </si>
  <si>
    <t>Dvojnásobné bílé malby ze směsí za mokra výborně otěruvzdorných</t>
  </si>
  <si>
    <t>-1858700554</t>
  </si>
  <si>
    <t>m.č. 1.04 strop</t>
  </si>
  <si>
    <t>35,07+23,6</t>
  </si>
  <si>
    <t>m.č. 1.05</t>
  </si>
  <si>
    <t>12,33+15,34*5,1-1,0*1,97</t>
  </si>
  <si>
    <t>13,3+21,02*3,6-1,0*1,97*5-0,6*1,97*3</t>
  </si>
  <si>
    <t>67</t>
  </si>
  <si>
    <t>78421R</t>
  </si>
  <si>
    <t>Kvalitní omyvatelný nátěr dle TZ</t>
  </si>
  <si>
    <t>875911808</t>
  </si>
  <si>
    <t>stěny m.č. 1.04</t>
  </si>
  <si>
    <t>(26,497+0,85)*5,1-2,871*1,5-1,0*1,97</t>
  </si>
  <si>
    <t>68</t>
  </si>
  <si>
    <t>030001000</t>
  </si>
  <si>
    <t>Zařízení staveniště (oplocení neprůhledné 2m - zajištění proti vstupu nepovolaných osob, zajištění BOZP, řešení odpadů, zázemí stavby, trvalý úklid, další ZS potřebné pro realizaci procesů uvedených v rozpočtu dle planých předpisů, TZ a dalších požadavků)</t>
  </si>
  <si>
    <t>1024</t>
  </si>
  <si>
    <t>1617231820</t>
  </si>
  <si>
    <t>69</t>
  </si>
  <si>
    <t>065002000</t>
  </si>
  <si>
    <t>Mimostaveništní doprava materiálů</t>
  </si>
  <si>
    <t>1571175984</t>
  </si>
  <si>
    <t>Zakázka: Vestavba podlaží do prostor chovu 
kontaktních zvířat v objektu technického zázemí</t>
  </si>
  <si>
    <t>Pozice</t>
  </si>
  <si>
    <t>Popis položky</t>
  </si>
  <si>
    <t>Měr.jed.</t>
  </si>
  <si>
    <t>Cena za j.</t>
  </si>
  <si>
    <t>Cena celkem</t>
  </si>
  <si>
    <t>Vytápění :</t>
  </si>
  <si>
    <t>1.</t>
  </si>
  <si>
    <t>Otopná tělesa Korado - typ VK</t>
  </si>
  <si>
    <t>1.01</t>
  </si>
  <si>
    <t>22-060120-60</t>
  </si>
  <si>
    <t>ks</t>
  </si>
  <si>
    <t>1.02</t>
  </si>
  <si>
    <t>21-060120-60</t>
  </si>
  <si>
    <t>2.</t>
  </si>
  <si>
    <t>Rozvod - potrubí:</t>
  </si>
  <si>
    <t>2.01</t>
  </si>
  <si>
    <t>Potrubí měděné polotvrdé, 15x1</t>
  </si>
  <si>
    <t>bm</t>
  </si>
  <si>
    <t>2.02</t>
  </si>
  <si>
    <t>Potrubí měděné polotvrdé, 18x1</t>
  </si>
  <si>
    <t>2.03</t>
  </si>
  <si>
    <t>Potrubí měděné polotvrdé, 22x1</t>
  </si>
  <si>
    <t>3.</t>
  </si>
  <si>
    <t>Armatury :</t>
  </si>
  <si>
    <t>3.01</t>
  </si>
  <si>
    <t>Kulový kohout páka 1/2"</t>
  </si>
  <si>
    <t>3.02</t>
  </si>
  <si>
    <t>Automatický odvzdušňovací ventil 1/2"</t>
  </si>
  <si>
    <t>3.03</t>
  </si>
  <si>
    <t>Termostatický radiátorový ventil - H-kus přímé.</t>
  </si>
  <si>
    <t>3.04</t>
  </si>
  <si>
    <t>Termostatcká hlavice M30x1,5</t>
  </si>
  <si>
    <t>3.05</t>
  </si>
  <si>
    <t>Pomocný materiál</t>
  </si>
  <si>
    <t>Plynovod:</t>
  </si>
  <si>
    <t>4.</t>
  </si>
  <si>
    <t>4.01</t>
  </si>
  <si>
    <t>Ocelové potrubí bezešvé 5/4"</t>
  </si>
  <si>
    <t>4.02</t>
  </si>
  <si>
    <t>Mezisoučet celkem:</t>
  </si>
  <si>
    <t>Montáž zařízení</t>
  </si>
  <si>
    <t>Náklady celkem:</t>
  </si>
  <si>
    <t>Náklady celkem s DPH 21%:</t>
  </si>
  <si>
    <t xml:space="preserve">             Materiál</t>
  </si>
  <si>
    <t xml:space="preserve">             Montáž</t>
  </si>
  <si>
    <t>Celkem</t>
  </si>
  <si>
    <t>Položka</t>
  </si>
  <si>
    <t>Mj</t>
  </si>
  <si>
    <t>Počet</t>
  </si>
  <si>
    <t>J. Cena</t>
  </si>
  <si>
    <t>1. ROZVODNICE</t>
  </si>
  <si>
    <t>1.1. ROZVODNICE RT-5</t>
  </si>
  <si>
    <t>Viz výkres D.1.4.g.10</t>
  </si>
  <si>
    <t xml:space="preserve">OCELOPLECHOVÝ ROZVÁDĚČ </t>
  </si>
  <si>
    <t>96 modulů - zapuštěný - 550 x 650 x 110 mm - IP 31/20</t>
  </si>
  <si>
    <t>Rozvodnice vč. příslušenství - kryty, svorky PEN, PE, N, nosníky, lišty apod.</t>
  </si>
  <si>
    <t>PŘEPĚŤOVÁ OCHRANA - typ T2</t>
  </si>
  <si>
    <t>TNS - Imax 40 kA(8/20), Up = 1,5 kV, signalizace, výměnné moduly</t>
  </si>
  <si>
    <t>SPÍNAČ 3+N-PÓLOVÝ</t>
  </si>
  <si>
    <t>3x 40 A ( ref. v. MSO-40-3N)</t>
  </si>
  <si>
    <t>SPÍNAČ 1-PÓLOVÝ</t>
  </si>
  <si>
    <t>Páčkový spínač do 25 A - řazení kontaků 11</t>
  </si>
  <si>
    <t>ZVONEK</t>
  </si>
  <si>
    <t>Zvonek 230 V AC - 1 modul</t>
  </si>
  <si>
    <t>JISTIČE 1-PÓLOVÉ, CHAR. "B" , 10 kA</t>
  </si>
  <si>
    <t>6B-1 - 6 A</t>
  </si>
  <si>
    <t>10B-1 - 10 A</t>
  </si>
  <si>
    <t>16B-1 - 16 A</t>
  </si>
  <si>
    <t>Pomocný spínač jističe - 1/1</t>
  </si>
  <si>
    <t>Napěťová spoušť jističe</t>
  </si>
  <si>
    <t>JISTIČE 1-PÓLOVÉ, CHAR. "C" , 10 kA</t>
  </si>
  <si>
    <t>10C-1 - 10 A</t>
  </si>
  <si>
    <t>PROUDOVÉ CHRÁNIČE 4-PÓLOVÉ, 10 kA</t>
  </si>
  <si>
    <t>40-4-030AC - 40 A/30 mA</t>
  </si>
  <si>
    <t>PŘÍDAVNÁ SVORKOVNICE "N"</t>
  </si>
  <si>
    <t>3 x 16 mm2 + 4 x 10 mm2 ( 7 svorek), l = 49 mm</t>
  </si>
  <si>
    <t>ŘADOVÉ SVORKY</t>
  </si>
  <si>
    <t>RSA 2.5</t>
  </si>
  <si>
    <t xml:space="preserve"> Rozvodnice RT-5 - celkem</t>
  </si>
  <si>
    <t>800-741</t>
  </si>
  <si>
    <t>2. ELEKTROMONTÁŽE - SILNOPROUD</t>
  </si>
  <si>
    <t>CYKY - KABEL SILOVÝ, IZOLACE PVC - ULOŽENÝ POD OMÍTKOU NEBO VOLNĚ</t>
  </si>
  <si>
    <t>Cu jádro, izolace žíly PVC, žíly stočené do duše, obal výplňová guma, plášť PVC odolný proti UV záření. Značení žil dle ČSN 33 0166 ed.2, samozhášivost dle ČSN EN 60332-1-2.</t>
  </si>
  <si>
    <t>J 3x1.5 mm2</t>
  </si>
  <si>
    <t>O 3x1.5 mm2</t>
  </si>
  <si>
    <t>J 5x1.5 mm2</t>
  </si>
  <si>
    <t>J 3x2.5 mm2</t>
  </si>
  <si>
    <t>KABEL OVLÁDACÍ</t>
  </si>
  <si>
    <t>SYKFY 5x2x0,5 mm</t>
  </si>
  <si>
    <t>Trubka průměr 16/10,7 mm - 320 N/5cm</t>
  </si>
  <si>
    <t>UKONČENÍ KABELŮ V ROZVÁDĚČI</t>
  </si>
  <si>
    <t>3x1.5 mm2</t>
  </si>
  <si>
    <t>3x2.5 mm2</t>
  </si>
  <si>
    <t>5x1.5 mm2</t>
  </si>
  <si>
    <t>5x6 mm2</t>
  </si>
  <si>
    <t>KRABICE ELEKTROINSTALAČNÍ</t>
  </si>
  <si>
    <t>KP 68  - přístrojová, do zdi</t>
  </si>
  <si>
    <t>KPR 68 - přístrojová hluboká, do zdi</t>
  </si>
  <si>
    <t>KU 68-1902 - odbočná, do zdi</t>
  </si>
  <si>
    <t>8110 - krabice nástěnná s průchodkami, IP 54</t>
  </si>
  <si>
    <t>SVORKOVNICE KRABICOVÉ</t>
  </si>
  <si>
    <t>Bezšroubová svorka  2x 1-2,5 mm,</t>
  </si>
  <si>
    <t>Bezšroubová svorka 3x 1-2,5 mm2</t>
  </si>
  <si>
    <t>Bezšroubová svorka 4x 1-2,5 mm2</t>
  </si>
  <si>
    <t>ELEKTROINSTALAČNÍ LIŠTY</t>
  </si>
  <si>
    <t>Lišta 60x40 mm (ref. v. Kopos LH 60x40)</t>
  </si>
  <si>
    <t>Roh vnitřní (ref. v. 8655)</t>
  </si>
  <si>
    <t>Kryt spojovací (ref. v. 8652)</t>
  </si>
  <si>
    <t>Kryt koncový (ref. v. 8651)</t>
  </si>
  <si>
    <t>Lišta 17x17 mm (ref. v. Kopos LHD 17x17)</t>
  </si>
  <si>
    <t>Lišta 80x25 mm (ref. v. Kopos LP 80x25)</t>
  </si>
  <si>
    <t>Kryt koncový (ref. v. 8821 L)</t>
  </si>
  <si>
    <t>Kryt koncový (ref. v. 8821 P)</t>
  </si>
  <si>
    <t>Kryt spojovací (ref. v. 8822)</t>
  </si>
  <si>
    <t>Přístrojový nosič (ref. v. PN 80x25 2Z)</t>
  </si>
  <si>
    <t>OCHRANNÉ POSPOJOVÁNÍ</t>
  </si>
  <si>
    <t>MÍSTNÍ OCHRANNÁ PŘÍPOJNICE</t>
  </si>
  <si>
    <t>Svorkovnice 7x 25 mm2, 1x 50 mm2 (ref.v. Elcon WQ01)</t>
  </si>
  <si>
    <t>Krabice 150 x 150 x 77 (ref. v. KO 125 E)</t>
  </si>
  <si>
    <t>TRUBKA INSTALAČNÍ OHEBNÁ</t>
  </si>
  <si>
    <t>Průměr 16/10,7 mm - 320 N/5cm</t>
  </si>
  <si>
    <t>VODIČ JEDNOŽILOVÝ, IZOLACE PVC</t>
  </si>
  <si>
    <t>Cu jádro, izolace PVC, barva zeleno/žlutá</t>
  </si>
  <si>
    <t>CY 4 mm2, z/ž</t>
  </si>
  <si>
    <t>CY 6 mm2, z/ž</t>
  </si>
  <si>
    <t>ZEMNÍCÍ SVORKY</t>
  </si>
  <si>
    <t>ZS4</t>
  </si>
  <si>
    <t>ZSA16</t>
  </si>
  <si>
    <t>Cu pás. ZS16 20x500x0,5mm</t>
  </si>
  <si>
    <t>UKONČENÍ VODIČE V ROZVODNICI NEBO NA PŘÍSTROJI</t>
  </si>
  <si>
    <t>4 mm2</t>
  </si>
  <si>
    <t>6 mm2</t>
  </si>
  <si>
    <t>INSTALAČNÍ PŘÍSTOJE ZAPUŠTĚNÉ</t>
  </si>
  <si>
    <t>SPÍNAČE - 10 A/250 V - ZAPUŠTĚNÉ - KRYTÍ IP 20</t>
  </si>
  <si>
    <t>Přepínač střídavý dvojitý - řazení 6+6  (ref.v. ABB 3559-A52345)</t>
  </si>
  <si>
    <t>Přepínač sériový s krytem - řazení 5 (ref. v. ABB 3559-A05345)</t>
  </si>
  <si>
    <t>Kryt spínače - dělený</t>
  </si>
  <si>
    <t>Rámeček jednonásobný</t>
  </si>
  <si>
    <t>SPÍNAČE - 10 A/250 V - ZAPUŠTĚNÉ - KRYTÍ IP 44</t>
  </si>
  <si>
    <t>Přepínač střídavý dvojitý - řazení 6+6 - kompletní ( ref. v. ABB 3558A-52940 B)</t>
  </si>
  <si>
    <t>Přepínač střídavý - řazení 6 - kompletní (ref.v. ABB 3558A-06940 B)</t>
  </si>
  <si>
    <t>Spínač jednopólový - řazení 1 - kompletní (ref. v. ABB 3558A-06940 B)</t>
  </si>
  <si>
    <t>ZÁSUVKY - 16 A/250 V - ZAPUŠTĚNÉ  - KRYTÍ IP 20</t>
  </si>
  <si>
    <t>Zásuvka dvojnásobná, řazení 2x(2P+PE), s clonkami, s natočenou dutinkou, bílá (ref. v. ABB 5513A-C02357 B)</t>
  </si>
  <si>
    <t>Zásuvka dvojnásobná, řazení 2x(2P+PE), s clonkami, s natočenou dutinkou, hnědá - pro výpočetní techniku (ref. v. ABB 5513A-C02357 H)</t>
  </si>
  <si>
    <t>Zásuvka dvojnásobná, řazení 2x(2P+PE), s clonkami, s natočenou dutinkou, přepěťová ochrana T3, hnědá - pro výpočetní techniku (ref. v. ABB 5583A-C02357 H)</t>
  </si>
  <si>
    <t>ZÁSUVKY - 16 A/250 V - ZAPUŠTĚNÉ  - KRYTÍ IP 44</t>
  </si>
  <si>
    <t>Zásuvka jednonásobná, 2P+PE, s clonkami a s víčkem, bílá (ref. v. ABB 5518A-2999 B)</t>
  </si>
  <si>
    <t>Zásuvka jednonásobná, 2P+PE, s clonkami a s víčkem, ochrana před přepětím, bílá (ref. v. ABB 5598A-2999 B)</t>
  </si>
  <si>
    <t>INSTALAČNÍ PŘÍSTOJE NÁSTĚNNÉ</t>
  </si>
  <si>
    <t>ZÁSUVKY - 16 A/250 V - NÁSTĚNNÁ - KRYTÍ IP 44</t>
  </si>
  <si>
    <t>Zásuvka dvojnásobná, s ochr. kolíky a víčky, řazení 2x (2P+PE), bílá (ref. v. ABB 5518-2029 B)</t>
  </si>
  <si>
    <t>Zásuvka dvojnásobná pro průběžnou montáž, řazení 2x (2P+PE), bílá (ref. v. ABB 5518-2069 B)</t>
  </si>
  <si>
    <t>ZAPOJENÍ PŘÍSTROJŮ A SPOTŘEBIČŮ (bez dodávky)</t>
  </si>
  <si>
    <t>Ohřívač vzduchotechnické jednotky</t>
  </si>
  <si>
    <t>Ovladač vzduchotechnické jednotky</t>
  </si>
  <si>
    <t>Vzduchotechnická jednotka</t>
  </si>
  <si>
    <t>MONTÁŽ ROZVODNIC</t>
  </si>
  <si>
    <t>RT-5 - zapuštěná rozvodnice</t>
  </si>
  <si>
    <t>SVÍTIDLA</t>
  </si>
  <si>
    <t>Podrobný popis svítidel viz příloha D.1.4.g.03 - Legenda svítidel</t>
  </si>
  <si>
    <t>A</t>
  </si>
  <si>
    <t>LED vestavné - 25 W - 4000 K, 200 lm - průměr 228 mm, výška 46 mm - krytí IP 54</t>
  </si>
  <si>
    <t>ref. výrobek Schrack LID13894 Aline-R</t>
  </si>
  <si>
    <t>B</t>
  </si>
  <si>
    <t>LED závěsné - 1x 35 W - 4000 H - 1195 x 295 x 130 mm - krytí IP 20</t>
  </si>
  <si>
    <t>ref. výrobek Schrack LI158854 - I-PENDAT</t>
  </si>
  <si>
    <t>C</t>
  </si>
  <si>
    <t>LED závěsné - 40 W - 4000 K - 3200 lm - 600 x 600 mm - krytí IP 65</t>
  </si>
  <si>
    <t>ref. výrobek Schrack LID13966 - Lano LED</t>
  </si>
  <si>
    <t>Závěsný set pro svítidlo- délka 1000 mm (ref. v. Schrack LID13401)</t>
  </si>
  <si>
    <t>N1</t>
  </si>
  <si>
    <t>Nouzové svítidlo s baterií - 1x 3 W - stropní přisazené - průměr 99 mm, výška 36 mm</t>
  </si>
  <si>
    <t>ref. výrobek Schrack NLILDR023S - IL ERT-LED, autotest</t>
  </si>
  <si>
    <t>N2</t>
  </si>
  <si>
    <t>Nouzové svítidlo s baterií - 1x 3 W - stropní  vestavné - průměr 122 mm, výška 95 mm</t>
  </si>
  <si>
    <t>ref. výrobek Schrack NLILEFO23S - IL ERT-LED</t>
  </si>
  <si>
    <t>N3</t>
  </si>
  <si>
    <t>Nouzové svítidlo s baterií - 1x 3 W - nástěnné - 250 x 174 x 34 mm - IP 54</t>
  </si>
  <si>
    <t>ref. výrobek Schrack NLKMU033SC - KM LED</t>
  </si>
  <si>
    <t>LED PÁSEK PRO KUCHYŇSKOU LINKU</t>
  </si>
  <si>
    <t>LED pásek - 20 W/m - 12 V DC - 2070 lm - 4000-4500 K denní bílá</t>
  </si>
  <si>
    <t>Ref. výrobek :  SB3-600</t>
  </si>
  <si>
    <t>Přisazený hliníkový profil</t>
  </si>
  <si>
    <t>Trafo 230 V/12 V - 50 W</t>
  </si>
  <si>
    <t>HODINOVÉ SAZBY</t>
  </si>
  <si>
    <t>Manipulace na stávajícím zařízení</t>
  </si>
  <si>
    <t>hod</t>
  </si>
  <si>
    <t>Demontáž stávajících rozvodů</t>
  </si>
  <si>
    <t>OSTATNÍ</t>
  </si>
  <si>
    <t>Podružný materiál</t>
  </si>
  <si>
    <t>Montážní a upevňovací materiál, svorky, nátěry konstrukcí a trubek.</t>
  </si>
  <si>
    <t>Stavební přípomoce pro práce elektro</t>
  </si>
  <si>
    <t>Úprava slaboproudých rozvodů (data, telefon)</t>
  </si>
  <si>
    <t>Zkoušky a prohlídky elektrických rozvodů a zařízení celková prohlídka a vyhotovení revizní zprávy</t>
  </si>
  <si>
    <t>Vypracování dokumentace skutečného provedení</t>
  </si>
  <si>
    <t>POZNÁMKA</t>
  </si>
  <si>
    <t>Nedílnou součástí výkazu výměr je technická zpráva, výkresy půdorysů a rozvodnic.</t>
  </si>
  <si>
    <t xml:space="preserve"> Elektromontáže - celkem</t>
  </si>
  <si>
    <t>Vypracoval : Ing. Zdeněk Böhm</t>
  </si>
  <si>
    <t>V Praze, červenec 2017</t>
  </si>
  <si>
    <t>Vestavba podlaží do prostor chovu kontaktních zvířat</t>
  </si>
  <si>
    <t>v objektu technického zázemí</t>
  </si>
  <si>
    <t>D.1.4.g SILNOPROUD</t>
  </si>
  <si>
    <t>Rekapitulace nákladů</t>
  </si>
  <si>
    <t>Věta</t>
  </si>
  <si>
    <t>Název</t>
  </si>
  <si>
    <t>Název - kopie</t>
  </si>
  <si>
    <t>Hodnota A</t>
  </si>
  <si>
    <t>Hodnota B</t>
  </si>
  <si>
    <t>Hodnota A - výpočet</t>
  </si>
  <si>
    <t>Hodnota B - výpočet</t>
  </si>
  <si>
    <t>Desetinná místa</t>
  </si>
  <si>
    <t>Format</t>
  </si>
  <si>
    <t>Základní náklady</t>
  </si>
  <si>
    <t>000000|e0fee0|T|1</t>
  </si>
  <si>
    <t>Dodávka</t>
  </si>
  <si>
    <t>&lt;2:ASUM&gt;</t>
  </si>
  <si>
    <t>Doprava 3,60%, Přesun 1,00%</t>
  </si>
  <si>
    <t>Doprava {20}%, Přesun {21}%</t>
  </si>
  <si>
    <t>[1A] * {20} / 100</t>
  </si>
  <si>
    <t>[1A] * {21} / 100</t>
  </si>
  <si>
    <t>Montáž - materiál</t>
  </si>
  <si>
    <t>&lt;3:ASUM&gt; + &lt;4:ASUM&gt;</t>
  </si>
  <si>
    <t>Montáž - práce</t>
  </si>
  <si>
    <t>&lt;2:BSUM&gt; + &lt;3:BSUM&gt; + &lt;4:BSUM&gt;</t>
  </si>
  <si>
    <t>Mezisoučet 1</t>
  </si>
  <si>
    <t>[1A] + [2A]</t>
  </si>
  <si>
    <t>[1B] + [2B] + [3B] + [4B]</t>
  </si>
  <si>
    <t>000000|ffeaff|T|0</t>
  </si>
  <si>
    <t>PPV 6,00% z montáže: materiál + práce</t>
  </si>
  <si>
    <t>PPV {22}% z montáže: materiál + práce</t>
  </si>
  <si>
    <t>([3B] + [4B]) * {22} / 100</t>
  </si>
  <si>
    <t>Zemní práce</t>
  </si>
  <si>
    <t>&lt;6:ASUM&gt; + &lt;6:BSUM&gt;</t>
  </si>
  <si>
    <t>PPV 1,00% z nátěrů a zemních prací</t>
  </si>
  <si>
    <t>PPV {23}% z nátěrů a zemních prací</t>
  </si>
  <si>
    <t xml:space="preserve">  </t>
  </si>
  <si>
    <t>([7B] + [8B]) * {23} / 100</t>
  </si>
  <si>
    <t>Mezisoučet 2</t>
  </si>
  <si>
    <t>[5A]</t>
  </si>
  <si>
    <t>[5B] + [6B] + [7B] + [8B] + [9B]</t>
  </si>
  <si>
    <t>Dodav. dokumentace 0,00% z mezisoučtu 2</t>
  </si>
  <si>
    <t>Dodav. dokumentace {24}% z mezisoučtu 2</t>
  </si>
  <si>
    <t>([10A] + [10B]) * {24} / 100</t>
  </si>
  <si>
    <t>Rizika a pojištění 0,00% z mezisoučtu 2</t>
  </si>
  <si>
    <t>Rizika a pojištění {25}% z mezisoučtu 2</t>
  </si>
  <si>
    <t>([10A] + [10B]) * {25} / 100</t>
  </si>
  <si>
    <t>Opravy v záruce 0,00% z mezisoučtu 1</t>
  </si>
  <si>
    <t>Opravy v záruce {26}% z mezisoučtu 1</t>
  </si>
  <si>
    <t>([5A] + [5B]) * {26} / 100</t>
  </si>
  <si>
    <t>Základní náklady celkem</t>
  </si>
  <si>
    <t>[10A] + [10B] + [11B] + [12B] + [13B]</t>
  </si>
  <si>
    <t>Vedlejší náklady</t>
  </si>
  <si>
    <t>GZS 3,25% z pravé strany mezisoučtu 2</t>
  </si>
  <si>
    <t>GZS {27}% z pravé strany mezisoučtu 2</t>
  </si>
  <si>
    <t>[10B] * {27} / 100</t>
  </si>
  <si>
    <t>Provozní vlivy 0,00% z mezisoučtu 2</t>
  </si>
  <si>
    <t>Provozní vlivy {28}% z mezisoučtu 2</t>
  </si>
  <si>
    <t>([10A] + [10B]) * {28} / 100</t>
  </si>
  <si>
    <t>Vedlejší náklady celkem</t>
  </si>
  <si>
    <t>[20B] + [21B]</t>
  </si>
  <si>
    <t>Kompletační činnost</t>
  </si>
  <si>
    <t>{29} * {32} * ([14B] * {31})^{30}</t>
  </si>
  <si>
    <t>Náklady celkem bez DPH</t>
  </si>
  <si>
    <t>Náklady celkem</t>
  </si>
  <si>
    <t>[14B] + [22B] + [30B]</t>
  </si>
  <si>
    <t>000000|bfebff|T|2</t>
  </si>
  <si>
    <t>Základ a hodnota DPH 21%</t>
  </si>
  <si>
    <t>Základ a hodnota DPH {100}%</t>
  </si>
  <si>
    <t>&lt;2-6:([ASUM]+{P12={100}}*0)&gt; + &lt;2-6:([BSUM]+{P13={100}}*0)&gt; + [2A] + [2B] + [6B] + [9B] + [11B] + [12B] + [13B] + [22B] + [30B]</t>
  </si>
  <si>
    <t>[40A] * {100} / 100</t>
  </si>
  <si>
    <t>Roční nárůst cen {34}%</t>
  </si>
  <si>
    <t>[50B] * {34} / 100</t>
  </si>
  <si>
    <t>Součty odstavců</t>
  </si>
  <si>
    <t>Součty odstavců|Materiál|Montáž</t>
  </si>
  <si>
    <t>SECTIONS(1;2;3)&lt;#%SECTION%:ASUM&gt;</t>
  </si>
  <si>
    <t>&lt;#%SECTION%:BSUM&gt;</t>
  </si>
  <si>
    <t>1. Rozvodnice RT-5</t>
  </si>
  <si>
    <t>&lt;#2:ASUM&gt;</t>
  </si>
  <si>
    <t>&lt;#2:BSUM&gt;</t>
  </si>
  <si>
    <t xml:space="preserve">2. ELEKTROMONTÁŽE </t>
  </si>
  <si>
    <t>2. ELEKTROMONTÁŽE</t>
  </si>
  <si>
    <t>&lt;#3:ASUM&gt;</t>
  </si>
  <si>
    <t>&lt;#3:BSUM&gt;</t>
  </si>
  <si>
    <t>Praha, červenec 2017</t>
  </si>
  <si>
    <t>Stavební část</t>
  </si>
  <si>
    <t>Vzduchotechnika</t>
  </si>
  <si>
    <t>Ústřední vytápění</t>
  </si>
  <si>
    <t>Elektroinstalace</t>
  </si>
  <si>
    <t xml:space="preserve">    Příloha 1 - Výpis základního materiálu vzduchotechniky</t>
  </si>
  <si>
    <t>!BAREVNÉ PROVEDENÍ JEDNOTLIVÝCH VZT KOMPONENT DLE INVESTORA ČI ARCHITEKTA!</t>
  </si>
  <si>
    <t>pozice</t>
  </si>
  <si>
    <t>č. položky</t>
  </si>
  <si>
    <t>název položky</t>
  </si>
  <si>
    <t>mn.</t>
  </si>
  <si>
    <t>pozn.</t>
  </si>
  <si>
    <t>Cena za MJ</t>
  </si>
  <si>
    <t>A160511</t>
  </si>
  <si>
    <t>DUPLEX 370 EC5.RD5</t>
  </si>
  <si>
    <t>A160551</t>
  </si>
  <si>
    <t>EDO5 - 0,50 - RD5 dohřívač (pro EC5 370; EC5 570)</t>
  </si>
  <si>
    <t>A160553</t>
  </si>
  <si>
    <t>EDO5 - 0,99 - RD5 předehřívač  (pro EC5 370)</t>
  </si>
  <si>
    <t>A160530</t>
  </si>
  <si>
    <t>SB5 - sada silenblok (4 ks)</t>
  </si>
  <si>
    <t>A170130</t>
  </si>
  <si>
    <t>Regulátor CP Touch - bílý (nástěnný)</t>
  </si>
  <si>
    <t>Teplotní čidlo Atrea (propojeno se VZT jednotkou a instalováno pod stropem místnosti M101)</t>
  </si>
  <si>
    <t>A160976</t>
  </si>
  <si>
    <t>FT 370 EC5 - G4</t>
  </si>
  <si>
    <t>bal</t>
  </si>
  <si>
    <t>Výfukový protidešťový kus s mřížkou proti ptactvu (napojen na kruhové Spiro potrubí)</t>
  </si>
  <si>
    <t>R162035</t>
  </si>
  <si>
    <t>PZ 343x343 Al - protidešťová žaluzie hliník - hnědý komax 8016</t>
  </si>
  <si>
    <t>R141033</t>
  </si>
  <si>
    <t>SPF-S 350x350/Ø160 - sání přechod fasádní s klapkou a servopohonem CM24GL</t>
  </si>
  <si>
    <t>R226203</t>
  </si>
  <si>
    <t>Zpětná klapka 160</t>
  </si>
  <si>
    <t>Potrubní tlumič hluku kruhový přímý Lindab SLU 160-900-50 (přívod e2, odvod i2)</t>
  </si>
  <si>
    <t>R153003</t>
  </si>
  <si>
    <t>SVA 160 - spojka vnitřní Ø160mm</t>
  </si>
  <si>
    <t>R224106</t>
  </si>
  <si>
    <t>spojka vnější SN 160</t>
  </si>
  <si>
    <t>R224108</t>
  </si>
  <si>
    <t>spojka vnější SN 200</t>
  </si>
  <si>
    <t>R222009</t>
  </si>
  <si>
    <t>PRO přechod 200/160</t>
  </si>
  <si>
    <t>R221109</t>
  </si>
  <si>
    <t>OBJ Odbočka jednostranná 90° 160/160</t>
  </si>
  <si>
    <t>R230003</t>
  </si>
  <si>
    <t>Talířový ventil odtah vzduchu KO 160 - včetně rámečku</t>
  </si>
  <si>
    <t>Spiro potrubí Ø160 mm</t>
  </si>
  <si>
    <t>R220105</t>
  </si>
  <si>
    <t>OS koleno Ø 160/45</t>
  </si>
  <si>
    <t>R220005</t>
  </si>
  <si>
    <t>OS koleno Ø 160/90</t>
  </si>
  <si>
    <t>Tepelná izolace pro kruhové Spiro potrubí Ø160 mm tl. 25 mm (izolace kladena ve dvou vrstvách s převázáním spáry 2x25 mm)</t>
  </si>
  <si>
    <t>Záslepka Spiro potrubí Ø160 mm</t>
  </si>
  <si>
    <t>Mřížka Lindab RGS pro přívod vzduchu s vertikálně i horizontálně nastavitelnými lamelami (instalovány přímo do kruhového potrubí) o rozměrech 325x75 mm</t>
  </si>
  <si>
    <t>Ostatní spojovací materiál, tepelná izolace na dodatečné izolování tvarovek, atd.</t>
  </si>
  <si>
    <t>Montáž vyústí do kruhového potrubí, průřezu do 0,040 m2</t>
  </si>
  <si>
    <t>Montáž talířových ventilů, průměru od 100 do 200 mm</t>
  </si>
  <si>
    <t>Montáž tlumičů hluku do kruhového potrubí, průměru přes 100 mm do 200 mm</t>
  </si>
  <si>
    <t>Montáž protidešťové žaluzie do sací tvarovky</t>
  </si>
  <si>
    <t>Montáž vzduchotechnického potrubí z pozinkovaného plechu kruhové, průměru přes 100 do 200 mm</t>
  </si>
  <si>
    <t>Montáž kolena do plechového potrubí, průřezu do 0,035 m2</t>
  </si>
  <si>
    <t>Montáž odbočky jednostranné do plechového potrubí, průměru přes 100 do 200 mm</t>
  </si>
  <si>
    <t>Montáž přechodu osového do plechového potrubí kruhového, průměru přes 100 do 200 mm</t>
  </si>
  <si>
    <t>Montáž spojky do plechového potrubí, průřezu do 0,035 m2</t>
  </si>
  <si>
    <t>Montáž zpětné klapky do plechového potrubí kruhové, průměru přes 100 do 200 mm</t>
  </si>
  <si>
    <t>Montáž výfukové hlavice do plechového potrubí kruhové, průměru přes 100 do 200 mm</t>
  </si>
  <si>
    <t>Montáž závěsů kruhového potrubí, průměru přes 100 do 200 mm</t>
  </si>
  <si>
    <t>Montáž vzduchotechnické jednotky s rekuperací tepla podstropní s výměnou vzduchu do 1000 m3/h</t>
  </si>
  <si>
    <t>Revize zařízení</t>
  </si>
  <si>
    <t>Doprava a zaškolení obsluhy</t>
  </si>
  <si>
    <t>Cena celkem (bez DPH):</t>
  </si>
  <si>
    <t>Úprava slaboproud, přesunutí stavající datové a telefoní zásuvky, včetně dodavkky nových zásuvek lišt a kabelů. Zprovoznění wifi sítě v místnosti 1.04 a 1.04M, včetně dodávky wii rothr</t>
  </si>
  <si>
    <t>Úprava ZTI - demontáž připadně zaslepení stávajících rozvodu od rušených umyvadel. Demontáž a likvidace rušených umyvadel a baterii. Napojení nového dřezu na rozvody vody a kanaliazce poumyvadlech vzdálenost cca. 2,5m. Napojení vzt jednotky přes zápachovou uzávěru na kanalizaci</t>
  </si>
  <si>
    <t>krytina penízková guma- dle TZ vč. lišt</t>
  </si>
  <si>
    <t>D+M Podlahové kce podkladové z desek OSB 3 tl 22 mm - impregnované - kladené ve stejném směru, kolmo k nosníkům - více dle TZ</t>
  </si>
  <si>
    <t xml:space="preserve">D+M SDK příčka tl 150 mm profil CW+UW 100 desky 2xH2 12,5z obou stran, VÝŠKA  5,5m! ZHUSTIT RASTR DLE TECHNOLOGICKÝCCH PŘEDPISU VÝROBCE PRVKŮ SDK, spolehlivé dotěsnění veškerých spojů a návazností na okolní konstrukce vzhledem k danému prostředí a nebezpečí vniknutí hmyzu - dle TZ </t>
  </si>
  <si>
    <t>Výroba+D+M+doprava+povrchová úprava (nátěr dle TZ)- Nosná ocelová kce stropu - sloupky HEB 100, kotvené do ŽB přes patní ocelové plechy kotevními šrouby, ocelové průvlaky JC 140x80x10, příčníky JC 120x100x8, výztuhy, lemovací plechy - dle TZ a dok.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</si>
</sst>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#,##0.00%"/>
    <numFmt numFmtId="165" formatCode="dd\.mm\.yyyy"/>
    <numFmt numFmtId="166" formatCode="#,##0.00000"/>
    <numFmt numFmtId="167" formatCode="#,##0.000"/>
    <numFmt numFmtId="168" formatCode="#,##0\ &quot;Kč&quot;"/>
    <numFmt numFmtId="169" formatCode="0.0"/>
    <numFmt numFmtId="170" formatCode="#,##0.00\ &quot;Kč&quot;"/>
    <numFmt numFmtId="171" formatCode="#,##0.0"/>
    <numFmt numFmtId="172" formatCode="_-* #,##0\ &quot;Kč&quot;_-;\-* #,##0\ &quot;Kč&quot;_-;_-* &quot;-&quot;??\ &quot;Kč&quot;_-;_-@_-"/>
  </numFmts>
  <fonts count="117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800080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sz val="9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8"/>
      <color rgb="FF969696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b/>
      <sz val="12"/>
      <color rgb="FF969696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sz val="8"/>
      <color rgb="FFFF0000"/>
      <name val="Trebuchet MS"/>
    </font>
    <font>
      <sz val="8"/>
      <color rgb="FF800080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  <font>
      <sz val="10"/>
      <name val="Arial CE"/>
      <charset val="238"/>
    </font>
    <font>
      <b/>
      <sz val="12"/>
      <name val="Arial CE"/>
      <family val="2"/>
      <charset val="238"/>
    </font>
    <font>
      <b/>
      <sz val="8"/>
      <name val="Arial CE"/>
      <family val="2"/>
      <charset val="238"/>
    </font>
    <font>
      <b/>
      <sz val="8"/>
      <color indexed="8"/>
      <name val="Arial CE"/>
      <family val="2"/>
      <charset val="238"/>
    </font>
    <font>
      <b/>
      <sz val="8"/>
      <name val="Arial CE"/>
      <charset val="238"/>
    </font>
    <font>
      <sz val="8"/>
      <name val="Arial CE"/>
      <family val="2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0"/>
      <name val="Arial"/>
      <charset val="238"/>
    </font>
    <font>
      <sz val="8"/>
      <color indexed="8"/>
      <name val="Tahoma"/>
      <family val="2"/>
      <charset val="238"/>
    </font>
    <font>
      <b/>
      <i/>
      <sz val="8"/>
      <color indexed="8"/>
      <name val="Tahoma"/>
      <family val="2"/>
      <charset val="238"/>
    </font>
    <font>
      <b/>
      <i/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rgb="FF000000"/>
      <name val="Tahoma"/>
      <family val="2"/>
      <charset val="238"/>
    </font>
    <font>
      <b/>
      <sz val="11"/>
      <color indexed="8"/>
      <name val="Tahoma"/>
      <family val="2"/>
      <charset val="238"/>
    </font>
    <font>
      <i/>
      <sz val="8"/>
      <name val="Tahoma"/>
      <family val="2"/>
      <charset val="238"/>
    </font>
    <font>
      <i/>
      <sz val="9"/>
      <color indexed="8"/>
      <name val="Tahoma"/>
      <family val="2"/>
      <charset val="238"/>
    </font>
    <font>
      <sz val="10"/>
      <color rgb="FFFF0000"/>
      <name val="Arial"/>
      <family val="2"/>
      <charset val="238"/>
    </font>
    <font>
      <i/>
      <sz val="8"/>
      <color indexed="8"/>
      <name val="Tahoma"/>
      <family val="2"/>
      <charset val="238"/>
    </font>
    <font>
      <sz val="10"/>
      <name val="Arial"/>
      <family val="2"/>
      <charset val="238"/>
    </font>
    <font>
      <sz val="8"/>
      <name val="Tahoma"/>
      <family val="2"/>
      <charset val="238"/>
    </font>
    <font>
      <sz val="8"/>
      <color rgb="FFFF0000"/>
      <name val="Arial"/>
      <family val="2"/>
      <charset val="238"/>
    </font>
    <font>
      <i/>
      <sz val="10"/>
      <name val="Tahoma"/>
      <family val="2"/>
      <charset val="238"/>
    </font>
    <font>
      <i/>
      <sz val="9"/>
      <color indexed="10"/>
      <name val="Tahoma"/>
      <family val="2"/>
      <charset val="238"/>
    </font>
    <font>
      <i/>
      <sz val="10"/>
      <color indexed="8"/>
      <name val="Tahoma"/>
      <family val="2"/>
      <charset val="238"/>
    </font>
    <font>
      <i/>
      <sz val="10"/>
      <color indexed="10"/>
      <name val="Tahoma"/>
      <family val="2"/>
      <charset val="238"/>
    </font>
    <font>
      <b/>
      <i/>
      <sz val="9"/>
      <color indexed="8"/>
      <name val="Tahoma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rgb="FF000000"/>
      <name val="Tahoma"/>
      <family val="2"/>
      <charset val="238"/>
    </font>
    <font>
      <i/>
      <sz val="9"/>
      <color rgb="FF000000"/>
      <name val="Tahoma"/>
      <family val="2"/>
      <charset val="238"/>
    </font>
    <font>
      <b/>
      <i/>
      <sz val="10"/>
      <color indexed="8"/>
      <name val="Tahoma"/>
      <family val="2"/>
      <charset val="238"/>
    </font>
    <font>
      <b/>
      <i/>
      <sz val="9"/>
      <color rgb="FF000000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b/>
      <sz val="9"/>
      <color rgb="FF000000"/>
      <name val="Tahoma"/>
      <family val="2"/>
      <charset val="238"/>
    </font>
    <font>
      <b/>
      <sz val="8"/>
      <color rgb="FF000000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name val="Calibri"/>
      <family val="2"/>
      <charset val="238"/>
    </font>
    <font>
      <b/>
      <sz val="12"/>
      <name val="Calibri"/>
      <family val="2"/>
      <charset val="238"/>
    </font>
    <font>
      <sz val="8"/>
      <name val="Calibri"/>
      <family val="2"/>
      <charset val="238"/>
    </font>
    <font>
      <sz val="8"/>
      <color theme="0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4"/>
      <name val="Calibri"/>
      <family val="2"/>
      <charset val="238"/>
    </font>
    <font>
      <sz val="8"/>
      <color indexed="8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31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9"/>
      <name val="Arial"/>
      <family val="2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9"/>
      <color theme="10"/>
      <name val="Verdana"/>
      <family val="2"/>
      <charset val="238"/>
    </font>
    <font>
      <b/>
      <sz val="11"/>
      <color indexed="31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8"/>
      <name val="MS Sans Serif"/>
      <family val="2"/>
      <charset val="238"/>
    </font>
    <font>
      <sz val="11"/>
      <color theme="1"/>
      <name val="Calibri"/>
      <family val="2"/>
      <scheme val="minor"/>
    </font>
    <font>
      <sz val="9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10"/>
      <name val="Calibri"/>
      <family val="2"/>
      <charset val="238"/>
      <scheme val="minor"/>
    </font>
    <font>
      <b/>
      <sz val="11"/>
      <color indexed="63"/>
      <name val="Calibri"/>
      <family val="2"/>
      <charset val="238"/>
    </font>
    <font>
      <b/>
      <sz val="12"/>
      <name val="Arial CE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BFEBFF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9D8"/>
        <bgColor indexed="64"/>
      </patternFill>
    </fill>
    <fill>
      <patternFill patternType="solid">
        <fgColor rgb="FFE0FEE0"/>
        <bgColor indexed="64"/>
      </patternFill>
    </fill>
    <fill>
      <patternFill patternType="solid">
        <fgColor rgb="FFFFEAFF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84">
    <xf numFmtId="0" fontId="0" fillId="0" borderId="0"/>
    <xf numFmtId="0" fontId="39" fillId="0" borderId="0" applyNumberFormat="0" applyFill="0" applyBorder="0" applyAlignment="0" applyProtection="0"/>
    <xf numFmtId="0" fontId="40" fillId="0" borderId="0"/>
    <xf numFmtId="0" fontId="52" fillId="0" borderId="0"/>
    <xf numFmtId="0" fontId="63" fillId="0" borderId="0"/>
    <xf numFmtId="0" fontId="46" fillId="0" borderId="45"/>
    <xf numFmtId="44" fontId="46" fillId="0" borderId="0" applyFont="0" applyFill="0" applyBorder="0" applyAlignment="0" applyProtection="0"/>
    <xf numFmtId="171" fontId="47" fillId="0" borderId="45"/>
    <xf numFmtId="171" fontId="47" fillId="0" borderId="45"/>
    <xf numFmtId="0" fontId="92" fillId="20" borderId="0" applyNumberFormat="0" applyBorder="0" applyAlignment="0" applyProtection="0"/>
    <xf numFmtId="0" fontId="92" fillId="21" borderId="0" applyNumberFormat="0" applyBorder="0" applyAlignment="0" applyProtection="0"/>
    <xf numFmtId="0" fontId="92" fillId="22" borderId="0" applyNumberFormat="0" applyBorder="0" applyAlignment="0" applyProtection="0"/>
    <xf numFmtId="0" fontId="92" fillId="20" borderId="0" applyNumberFormat="0" applyBorder="0" applyAlignment="0" applyProtection="0"/>
    <xf numFmtId="0" fontId="92" fillId="23" borderId="0" applyNumberFormat="0" applyBorder="0" applyAlignment="0" applyProtection="0"/>
    <xf numFmtId="0" fontId="92" fillId="21" borderId="0" applyNumberFormat="0" applyBorder="0" applyAlignment="0" applyProtection="0"/>
    <xf numFmtId="0" fontId="92" fillId="24" borderId="0" applyNumberFormat="0" applyBorder="0" applyAlignment="0" applyProtection="0"/>
    <xf numFmtId="0" fontId="92" fillId="25" borderId="0" applyNumberFormat="0" applyBorder="0" applyAlignment="0" applyProtection="0"/>
    <xf numFmtId="0" fontId="92" fillId="26" borderId="0" applyNumberFormat="0" applyBorder="0" applyAlignment="0" applyProtection="0"/>
    <xf numFmtId="0" fontId="92" fillId="24" borderId="0" applyNumberFormat="0" applyBorder="0" applyAlignment="0" applyProtection="0"/>
    <xf numFmtId="0" fontId="92" fillId="27" borderId="0" applyNumberFormat="0" applyBorder="0" applyAlignment="0" applyProtection="0"/>
    <xf numFmtId="0" fontId="92" fillId="21" borderId="0" applyNumberFormat="0" applyBorder="0" applyAlignment="0" applyProtection="0"/>
    <xf numFmtId="0" fontId="93" fillId="28" borderId="0" applyNumberFormat="0" applyBorder="0" applyAlignment="0" applyProtection="0"/>
    <xf numFmtId="0" fontId="93" fillId="25" borderId="0" applyNumberFormat="0" applyBorder="0" applyAlignment="0" applyProtection="0"/>
    <xf numFmtId="0" fontId="93" fillId="26" borderId="0" applyNumberFormat="0" applyBorder="0" applyAlignment="0" applyProtection="0"/>
    <xf numFmtId="0" fontId="93" fillId="24" borderId="0" applyNumberFormat="0" applyBorder="0" applyAlignment="0" applyProtection="0"/>
    <xf numFmtId="0" fontId="93" fillId="28" borderId="0" applyNumberFormat="0" applyBorder="0" applyAlignment="0" applyProtection="0"/>
    <xf numFmtId="0" fontId="93" fillId="21" borderId="0" applyNumberFormat="0" applyBorder="0" applyAlignment="0" applyProtection="0"/>
    <xf numFmtId="0" fontId="93" fillId="28" borderId="0" applyNumberFormat="0" applyBorder="0" applyAlignment="0" applyProtection="0"/>
    <xf numFmtId="0" fontId="93" fillId="29" borderId="0" applyNumberFormat="0" applyBorder="0" applyAlignment="0" applyProtection="0"/>
    <xf numFmtId="0" fontId="93" fillId="30" borderId="0" applyNumberFormat="0" applyBorder="0" applyAlignment="0" applyProtection="0"/>
    <xf numFmtId="0" fontId="93" fillId="31" borderId="0" applyNumberFormat="0" applyBorder="0" applyAlignment="0" applyProtection="0"/>
    <xf numFmtId="0" fontId="93" fillId="28" borderId="0" applyNumberFormat="0" applyBorder="0" applyAlignment="0" applyProtection="0"/>
    <xf numFmtId="0" fontId="93" fillId="32" borderId="0" applyNumberFormat="0" applyBorder="0" applyAlignment="0" applyProtection="0"/>
    <xf numFmtId="0" fontId="94" fillId="33" borderId="0" applyNumberFormat="0" applyBorder="0" applyAlignment="0" applyProtection="0"/>
    <xf numFmtId="0" fontId="95" fillId="20" borderId="59" applyNumberFormat="0" applyAlignment="0" applyProtection="0"/>
    <xf numFmtId="2" fontId="96" fillId="9" borderId="60" applyBorder="0">
      <alignment horizontal="center" vertical="center"/>
    </xf>
    <xf numFmtId="0" fontId="96" fillId="9" borderId="57" applyBorder="0">
      <alignment horizontal="center" vertical="center"/>
    </xf>
    <xf numFmtId="0" fontId="96" fillId="9" borderId="61" applyBorder="0">
      <alignment vertical="center"/>
    </xf>
    <xf numFmtId="43" fontId="63" fillId="0" borderId="0" applyFont="0" applyFill="0" applyBorder="0" applyAlignment="0" applyProtection="0"/>
    <xf numFmtId="0" fontId="97" fillId="0" borderId="0" applyNumberFormat="0" applyFill="0" applyBorder="0" applyAlignment="0" applyProtection="0"/>
    <xf numFmtId="0" fontId="98" fillId="34" borderId="0" applyNumberFormat="0" applyBorder="0" applyAlignment="0" applyProtection="0"/>
    <xf numFmtId="0" fontId="99" fillId="0" borderId="62" applyNumberFormat="0" applyFill="0" applyAlignment="0" applyProtection="0"/>
    <xf numFmtId="0" fontId="100" fillId="0" borderId="63" applyNumberFormat="0" applyFill="0" applyAlignment="0" applyProtection="0"/>
    <xf numFmtId="0" fontId="101" fillId="0" borderId="64" applyNumberFormat="0" applyFill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35" borderId="65" applyNumberFormat="0" applyAlignment="0" applyProtection="0"/>
    <xf numFmtId="0" fontId="104" fillId="21" borderId="59" applyNumberFormat="0" applyAlignment="0" applyProtection="0"/>
    <xf numFmtId="0" fontId="105" fillId="0" borderId="66" applyNumberFormat="0" applyFill="0" applyAlignment="0" applyProtection="0"/>
    <xf numFmtId="0" fontId="106" fillId="26" borderId="0" applyNumberFormat="0" applyBorder="0" applyAlignment="0" applyProtection="0"/>
    <xf numFmtId="0" fontId="107" fillId="0" borderId="0"/>
    <xf numFmtId="0" fontId="108" fillId="0" borderId="0"/>
    <xf numFmtId="0" fontId="63" fillId="0" borderId="0"/>
    <xf numFmtId="0" fontId="109" fillId="0" borderId="0">
      <alignment vertical="center"/>
    </xf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63" fillId="0" borderId="0"/>
    <xf numFmtId="0" fontId="46" fillId="0" borderId="45"/>
    <xf numFmtId="0" fontId="46" fillId="0" borderId="45"/>
    <xf numFmtId="0" fontId="111" fillId="0" borderId="45">
      <alignment vertical="top"/>
    </xf>
    <xf numFmtId="0" fontId="111" fillId="0" borderId="45">
      <alignment vertical="top"/>
    </xf>
    <xf numFmtId="0" fontId="92" fillId="22" borderId="35" applyNumberFormat="0" applyFont="0" applyAlignment="0" applyProtection="0"/>
    <xf numFmtId="0" fontId="112" fillId="20" borderId="67" applyNumberFormat="0" applyAlignment="0" applyProtection="0"/>
    <xf numFmtId="0" fontId="113" fillId="0" borderId="0" applyNumberFormat="0" applyAlignment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14" fillId="0" borderId="0" applyNumberFormat="0" applyFill="0" applyBorder="0" applyAlignment="0" applyProtection="0"/>
    <xf numFmtId="0" fontId="115" fillId="0" borderId="68" applyNumberFormat="0" applyFill="0" applyAlignment="0" applyProtection="0"/>
    <xf numFmtId="0" fontId="116" fillId="0" borderId="0" applyNumberFormat="0" applyFill="0" applyBorder="0" applyAlignment="0" applyProtection="0"/>
  </cellStyleXfs>
  <cellXfs count="545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2" borderId="0" xfId="0" applyFont="1" applyFill="1" applyAlignment="1" applyProtection="1">
      <alignment horizontal="left" vertical="center"/>
    </xf>
    <xf numFmtId="0" fontId="12" fillId="2" borderId="0" xfId="0" applyFont="1" applyFill="1" applyAlignment="1" applyProtection="1">
      <alignment vertical="center"/>
    </xf>
    <xf numFmtId="0" fontId="13" fillId="2" borderId="0" xfId="0" applyFont="1" applyFill="1" applyAlignment="1" applyProtection="1">
      <alignment horizontal="left" vertical="center"/>
    </xf>
    <xf numFmtId="0" fontId="14" fillId="2" borderId="0" xfId="1" applyFont="1" applyFill="1" applyAlignment="1" applyProtection="1">
      <alignment vertical="center"/>
    </xf>
    <xf numFmtId="0" fontId="0" fillId="2" borderId="0" xfId="0" applyFill="1"/>
    <xf numFmtId="0" fontId="11" fillId="2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5" fillId="0" borderId="0" xfId="0" applyFont="1" applyAlignment="1">
      <alignment horizontal="left" vertical="center"/>
    </xf>
    <xf numFmtId="0" fontId="0" fillId="0" borderId="0" xfId="0" applyBorder="1"/>
    <xf numFmtId="0" fontId="17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7" fillId="0" borderId="0" xfId="0" applyFont="1" applyBorder="1" applyAlignment="1">
      <alignment horizontal="left" vertical="center"/>
    </xf>
    <xf numFmtId="0" fontId="0" fillId="0" borderId="6" xfId="0" applyBorder="1"/>
    <xf numFmtId="0" fontId="18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9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21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22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22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17" fillId="0" borderId="22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5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vertical="center"/>
    </xf>
    <xf numFmtId="4" fontId="26" fillId="0" borderId="14" xfId="0" applyNumberFormat="1" applyFont="1" applyBorder="1" applyAlignment="1">
      <alignment horizontal="right" vertical="center"/>
    </xf>
    <xf numFmtId="4" fontId="26" fillId="0" borderId="0" xfId="0" applyNumberFormat="1" applyFont="1" applyBorder="1" applyAlignment="1">
      <alignment horizontal="right" vertical="center"/>
    </xf>
    <xf numFmtId="4" fontId="24" fillId="0" borderId="0" xfId="0" applyNumberFormat="1" applyFont="1" applyBorder="1" applyAlignment="1">
      <alignment vertical="center"/>
    </xf>
    <xf numFmtId="166" fontId="24" fillId="0" borderId="0" xfId="0" applyNumberFormat="1" applyFont="1" applyBorder="1" applyAlignment="1">
      <alignment vertical="center"/>
    </xf>
    <xf numFmtId="4" fontId="24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0" fillId="0" borderId="16" xfId="0" applyNumberFormat="1" applyFont="1" applyBorder="1" applyAlignment="1">
      <alignment vertical="center"/>
    </xf>
    <xf numFmtId="4" fontId="30" fillId="0" borderId="17" xfId="0" applyNumberFormat="1" applyFont="1" applyBorder="1" applyAlignment="1">
      <alignment vertical="center"/>
    </xf>
    <xf numFmtId="166" fontId="30" fillId="0" borderId="17" xfId="0" applyNumberFormat="1" applyFont="1" applyBorder="1" applyAlignment="1">
      <alignment vertical="center"/>
    </xf>
    <xf numFmtId="4" fontId="30" fillId="0" borderId="18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25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vertical="center"/>
    </xf>
    <xf numFmtId="0" fontId="0" fillId="2" borderId="0" xfId="0" applyFill="1" applyProtection="1"/>
    <xf numFmtId="0" fontId="12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4" fontId="1" fillId="0" borderId="0" xfId="0" applyNumberFormat="1" applyFont="1" applyBorder="1" applyAlignment="1">
      <alignment vertical="center"/>
    </xf>
    <xf numFmtId="0" fontId="3" fillId="5" borderId="8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center" vertical="center"/>
    </xf>
    <xf numFmtId="0" fontId="31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7" fillId="0" borderId="2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" fontId="34" fillId="0" borderId="12" xfId="0" applyNumberFormat="1" applyFont="1" applyBorder="1" applyAlignment="1"/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7" fillId="0" borderId="4" xfId="0" applyFont="1" applyBorder="1" applyAlignment="1"/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14" xfId="0" applyFont="1" applyBorder="1" applyAlignment="1"/>
    <xf numFmtId="4" fontId="7" fillId="0" borderId="0" xfId="0" applyNumberFormat="1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4" fontId="0" fillId="0" borderId="25" xfId="0" applyNumberFormat="1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25" xfId="0" applyFont="1" applyBorder="1" applyAlignment="1">
      <alignment horizontal="left" vertical="center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167" fontId="8" fillId="0" borderId="0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36" fillId="0" borderId="0" xfId="0" applyFont="1" applyBorder="1" applyAlignment="1">
      <alignment horizontal="left" vertical="center"/>
    </xf>
    <xf numFmtId="167" fontId="9" fillId="0" borderId="0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37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5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38" fillId="0" borderId="25" xfId="0" applyFont="1" applyBorder="1" applyAlignment="1" applyProtection="1">
      <alignment horizontal="center" vertical="center"/>
      <protection locked="0"/>
    </xf>
    <xf numFmtId="49" fontId="38" fillId="0" borderId="25" xfId="0" applyNumberFormat="1" applyFont="1" applyBorder="1" applyAlignment="1" applyProtection="1">
      <alignment horizontal="left" vertical="center" wrapText="1"/>
      <protection locked="0"/>
    </xf>
    <xf numFmtId="0" fontId="38" fillId="0" borderId="25" xfId="0" applyFont="1" applyBorder="1" applyAlignment="1" applyProtection="1">
      <alignment horizontal="center" vertical="center" wrapText="1"/>
      <protection locked="0"/>
    </xf>
    <xf numFmtId="167" fontId="38" fillId="0" borderId="25" xfId="0" applyNumberFormat="1" applyFont="1" applyBorder="1" applyAlignment="1" applyProtection="1">
      <alignment vertical="center"/>
      <protection locked="0"/>
    </xf>
    <xf numFmtId="4" fontId="38" fillId="0" borderId="25" xfId="0" applyNumberFormat="1" applyFont="1" applyBorder="1" applyAlignment="1" applyProtection="1">
      <alignment vertical="center"/>
      <protection locked="0"/>
    </xf>
    <xf numFmtId="0" fontId="1" fillId="0" borderId="17" xfId="0" applyFont="1" applyBorder="1" applyAlignment="1">
      <alignment horizontal="center" vertical="center"/>
    </xf>
    <xf numFmtId="4" fontId="1" fillId="0" borderId="17" xfId="0" applyNumberFormat="1" applyFont="1" applyBorder="1" applyAlignment="1">
      <alignment vertical="center"/>
    </xf>
    <xf numFmtId="166" fontId="1" fillId="0" borderId="17" xfId="0" applyNumberFormat="1" applyFont="1" applyBorder="1" applyAlignment="1">
      <alignment vertical="center"/>
    </xf>
    <xf numFmtId="166" fontId="1" fillId="0" borderId="18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8" fillId="0" borderId="0" xfId="0" applyFont="1" applyBorder="1" applyAlignment="1">
      <alignment horizontal="left" vertical="center" wrapText="1"/>
    </xf>
    <xf numFmtId="0" fontId="40" fillId="0" borderId="0" xfId="2" applyBorder="1"/>
    <xf numFmtId="49" fontId="42" fillId="6" borderId="27" xfId="2" applyNumberFormat="1" applyFont="1" applyFill="1" applyBorder="1" applyAlignment="1" applyProtection="1">
      <alignment horizontal="center"/>
      <protection locked="0"/>
    </xf>
    <xf numFmtId="49" fontId="43" fillId="6" borderId="28" xfId="2" quotePrefix="1" applyNumberFormat="1" applyFont="1" applyFill="1" applyBorder="1" applyAlignment="1" applyProtection="1">
      <alignment horizontal="center"/>
      <protection locked="0"/>
    </xf>
    <xf numFmtId="49" fontId="43" fillId="6" borderId="28" xfId="2" applyNumberFormat="1" applyFont="1" applyFill="1" applyBorder="1" applyAlignment="1" applyProtection="1">
      <alignment horizontal="center"/>
      <protection locked="0"/>
    </xf>
    <xf numFmtId="49" fontId="43" fillId="6" borderId="29" xfId="2" applyNumberFormat="1" applyFont="1" applyFill="1" applyBorder="1" applyAlignment="1" applyProtection="1">
      <alignment horizontal="center"/>
      <protection locked="0"/>
    </xf>
    <xf numFmtId="49" fontId="44" fillId="7" borderId="30" xfId="2" applyNumberFormat="1" applyFont="1" applyFill="1" applyBorder="1" applyAlignment="1" applyProtection="1">
      <alignment horizontal="right"/>
      <protection locked="0"/>
    </xf>
    <xf numFmtId="49" fontId="44" fillId="7" borderId="26" xfId="2" applyNumberFormat="1" applyFont="1" applyFill="1" applyBorder="1" applyAlignment="1" applyProtection="1">
      <alignment horizontal="center"/>
      <protection locked="0"/>
    </xf>
    <xf numFmtId="4" fontId="45" fillId="7" borderId="26" xfId="2" applyNumberFormat="1" applyFont="1" applyFill="1" applyBorder="1" applyAlignment="1" applyProtection="1">
      <alignment horizontal="right"/>
      <protection locked="0"/>
    </xf>
    <xf numFmtId="49" fontId="45" fillId="7" borderId="31" xfId="2" applyNumberFormat="1" applyFont="1" applyFill="1" applyBorder="1" applyAlignment="1" applyProtection="1">
      <alignment horizontal="center"/>
      <protection locked="0"/>
    </xf>
    <xf numFmtId="49" fontId="44" fillId="0" borderId="0" xfId="2" applyNumberFormat="1" applyFont="1" applyFill="1" applyBorder="1" applyAlignment="1" applyProtection="1">
      <alignment horizontal="right"/>
      <protection locked="0"/>
    </xf>
    <xf numFmtId="49" fontId="44" fillId="0" borderId="0" xfId="2" applyNumberFormat="1" applyFont="1" applyFill="1" applyBorder="1" applyAlignment="1" applyProtection="1">
      <alignment horizontal="center"/>
      <protection locked="0"/>
    </xf>
    <xf numFmtId="4" fontId="46" fillId="0" borderId="0" xfId="2" applyNumberFormat="1" applyFont="1" applyFill="1" applyBorder="1" applyAlignment="1" applyProtection="1">
      <alignment horizontal="right"/>
      <protection locked="0"/>
    </xf>
    <xf numFmtId="49" fontId="46" fillId="0" borderId="0" xfId="2" applyNumberFormat="1" applyFont="1" applyFill="1" applyBorder="1" applyAlignment="1" applyProtection="1">
      <alignment horizontal="center"/>
      <protection locked="0"/>
    </xf>
    <xf numFmtId="168" fontId="45" fillId="0" borderId="0" xfId="2" applyNumberFormat="1" applyFont="1" applyBorder="1"/>
    <xf numFmtId="0" fontId="45" fillId="0" borderId="0" xfId="2" applyFont="1" applyBorder="1"/>
    <xf numFmtId="49" fontId="46" fillId="0" borderId="0" xfId="2" applyNumberFormat="1" applyFont="1" applyFill="1" applyBorder="1" applyAlignment="1" applyProtection="1">
      <alignment horizontal="right"/>
      <protection locked="0"/>
    </xf>
    <xf numFmtId="49" fontId="46" fillId="0" borderId="0" xfId="2" applyNumberFormat="1" applyFont="1" applyFill="1" applyBorder="1" applyAlignment="1" applyProtection="1">
      <alignment horizontal="left"/>
      <protection locked="0"/>
    </xf>
    <xf numFmtId="49" fontId="44" fillId="8" borderId="32" xfId="2" applyNumberFormat="1" applyFont="1" applyFill="1" applyBorder="1" applyAlignment="1" applyProtection="1">
      <alignment horizontal="right"/>
      <protection locked="0"/>
    </xf>
    <xf numFmtId="49" fontId="44" fillId="8" borderId="33" xfId="2" applyNumberFormat="1" applyFont="1" applyFill="1" applyBorder="1" applyAlignment="1" applyProtection="1">
      <alignment horizontal="center"/>
      <protection locked="0"/>
    </xf>
    <xf numFmtId="4" fontId="46" fillId="8" borderId="33" xfId="2" applyNumberFormat="1" applyFont="1" applyFill="1" applyBorder="1" applyAlignment="1" applyProtection="1">
      <alignment horizontal="right"/>
      <protection locked="0"/>
    </xf>
    <xf numFmtId="49" fontId="46" fillId="8" borderId="34" xfId="2" applyNumberFormat="1" applyFont="1" applyFill="1" applyBorder="1" applyAlignment="1" applyProtection="1">
      <alignment horizontal="center"/>
      <protection locked="0"/>
    </xf>
    <xf numFmtId="168" fontId="45" fillId="8" borderId="34" xfId="2" applyNumberFormat="1" applyFont="1" applyFill="1" applyBorder="1" applyAlignment="1" applyProtection="1">
      <alignment horizontal="center"/>
      <protection locked="0"/>
    </xf>
    <xf numFmtId="168" fontId="45" fillId="8" borderId="34" xfId="2" applyNumberFormat="1" applyFont="1" applyFill="1" applyBorder="1" applyAlignment="1" applyProtection="1">
      <alignment horizontal="right"/>
      <protection locked="0"/>
    </xf>
    <xf numFmtId="0" fontId="40" fillId="0" borderId="0" xfId="2" applyFill="1" applyBorder="1"/>
    <xf numFmtId="4" fontId="45" fillId="0" borderId="0" xfId="2" applyNumberFormat="1" applyFont="1" applyFill="1" applyBorder="1" applyAlignment="1" applyProtection="1">
      <alignment horizontal="right"/>
      <protection locked="0"/>
    </xf>
    <xf numFmtId="49" fontId="45" fillId="0" borderId="0" xfId="2" applyNumberFormat="1" applyFont="1" applyFill="1" applyBorder="1" applyAlignment="1" applyProtection="1">
      <alignment horizontal="center"/>
      <protection locked="0"/>
    </xf>
    <xf numFmtId="169" fontId="45" fillId="0" borderId="0" xfId="2" applyNumberFormat="1" applyFont="1" applyFill="1" applyBorder="1" applyAlignment="1" applyProtection="1">
      <alignment horizontal="center"/>
      <protection locked="0"/>
    </xf>
    <xf numFmtId="4" fontId="45" fillId="0" borderId="0" xfId="2" applyNumberFormat="1" applyFont="1" applyFill="1" applyBorder="1" applyAlignment="1" applyProtection="1">
      <alignment horizontal="right"/>
      <protection locked="0" hidden="1"/>
    </xf>
    <xf numFmtId="0" fontId="46" fillId="0" borderId="0" xfId="2" applyFont="1"/>
    <xf numFmtId="2" fontId="46" fillId="0" borderId="0" xfId="2" applyNumberFormat="1" applyFont="1" applyAlignment="1">
      <alignment horizontal="right"/>
    </xf>
    <xf numFmtId="49" fontId="46" fillId="8" borderId="32" xfId="2" applyNumberFormat="1" applyFont="1" applyFill="1" applyBorder="1" applyAlignment="1" applyProtection="1">
      <alignment horizontal="right"/>
      <protection locked="0"/>
    </xf>
    <xf numFmtId="49" fontId="46" fillId="8" borderId="33" xfId="2" applyNumberFormat="1" applyFont="1" applyFill="1" applyBorder="1" applyAlignment="1" applyProtection="1">
      <alignment horizontal="center"/>
      <protection locked="0"/>
    </xf>
    <xf numFmtId="2" fontId="46" fillId="8" borderId="33" xfId="2" applyNumberFormat="1" applyFont="1" applyFill="1" applyBorder="1" applyAlignment="1" applyProtection="1">
      <alignment horizontal="right"/>
      <protection locked="0"/>
    </xf>
    <xf numFmtId="49" fontId="46" fillId="7" borderId="30" xfId="2" applyNumberFormat="1" applyFont="1" applyFill="1" applyBorder="1" applyAlignment="1" applyProtection="1">
      <alignment horizontal="right"/>
      <protection locked="0"/>
    </xf>
    <xf numFmtId="49" fontId="46" fillId="7" borderId="26" xfId="2" applyNumberFormat="1" applyFont="1" applyFill="1" applyBorder="1" applyAlignment="1" applyProtection="1">
      <alignment horizontal="center"/>
      <protection locked="0"/>
    </xf>
    <xf numFmtId="168" fontId="45" fillId="7" borderId="31" xfId="2" applyNumberFormat="1" applyFont="1" applyFill="1" applyBorder="1" applyAlignment="1" applyProtection="1">
      <alignment horizontal="center"/>
      <protection locked="0"/>
    </xf>
    <xf numFmtId="49" fontId="47" fillId="0" borderId="0" xfId="2" applyNumberFormat="1" applyFont="1" applyFill="1" applyBorder="1" applyAlignment="1" applyProtection="1">
      <alignment horizontal="right"/>
      <protection locked="0"/>
    </xf>
    <xf numFmtId="4" fontId="47" fillId="0" borderId="0" xfId="2" applyNumberFormat="1" applyFont="1" applyFill="1" applyBorder="1" applyAlignment="1" applyProtection="1">
      <alignment horizontal="right"/>
      <protection locked="0"/>
    </xf>
    <xf numFmtId="49" fontId="47" fillId="0" borderId="0" xfId="2" applyNumberFormat="1" applyFont="1" applyFill="1" applyBorder="1" applyAlignment="1" applyProtection="1">
      <alignment horizontal="center"/>
      <protection locked="0"/>
    </xf>
    <xf numFmtId="49" fontId="47" fillId="0" borderId="0" xfId="2" applyNumberFormat="1" applyFont="1" applyFill="1" applyBorder="1" applyAlignment="1" applyProtection="1">
      <alignment horizontal="left"/>
      <protection locked="0"/>
    </xf>
    <xf numFmtId="168" fontId="46" fillId="8" borderId="34" xfId="2" applyNumberFormat="1" applyFont="1" applyFill="1" applyBorder="1" applyAlignment="1" applyProtection="1">
      <alignment horizontal="right"/>
      <protection locked="0"/>
    </xf>
    <xf numFmtId="170" fontId="40" fillId="0" borderId="0" xfId="2" applyNumberFormat="1" applyBorder="1" applyAlignment="1"/>
    <xf numFmtId="170" fontId="40" fillId="0" borderId="0" xfId="2" applyNumberFormat="1" applyBorder="1" applyAlignment="1">
      <alignment horizontal="right"/>
    </xf>
    <xf numFmtId="49" fontId="42" fillId="8" borderId="32" xfId="2" applyNumberFormat="1" applyFont="1" applyFill="1" applyBorder="1" applyAlignment="1" applyProtection="1">
      <alignment horizontal="right"/>
      <protection locked="0"/>
    </xf>
    <xf numFmtId="49" fontId="48" fillId="8" borderId="33" xfId="2" applyNumberFormat="1" applyFont="1" applyFill="1" applyBorder="1" applyAlignment="1" applyProtection="1">
      <alignment horizontal="center"/>
      <protection locked="0"/>
    </xf>
    <xf numFmtId="4" fontId="48" fillId="8" borderId="33" xfId="2" applyNumberFormat="1" applyFont="1" applyFill="1" applyBorder="1" applyAlignment="1" applyProtection="1">
      <alignment horizontal="right"/>
      <protection locked="0"/>
    </xf>
    <xf numFmtId="49" fontId="45" fillId="8" borderId="33" xfId="2" applyNumberFormat="1" applyFont="1" applyFill="1" applyBorder="1" applyAlignment="1" applyProtection="1">
      <alignment horizontal="center"/>
      <protection locked="0"/>
    </xf>
    <xf numFmtId="170" fontId="48" fillId="8" borderId="33" xfId="2" applyNumberFormat="1" applyFont="1" applyFill="1" applyBorder="1" applyAlignment="1" applyProtection="1">
      <protection locked="0"/>
    </xf>
    <xf numFmtId="170" fontId="48" fillId="8" borderId="34" xfId="2" applyNumberFormat="1" applyFont="1" applyFill="1" applyBorder="1"/>
    <xf numFmtId="49" fontId="42" fillId="0" borderId="0" xfId="2" applyNumberFormat="1" applyFont="1" applyFill="1" applyBorder="1" applyAlignment="1" applyProtection="1">
      <alignment horizontal="right"/>
      <protection locked="0"/>
    </xf>
    <xf numFmtId="49" fontId="48" fillId="0" borderId="0" xfId="2" applyNumberFormat="1" applyFont="1" applyFill="1" applyBorder="1" applyAlignment="1" applyProtection="1">
      <alignment horizontal="center"/>
      <protection locked="0"/>
    </xf>
    <xf numFmtId="4" fontId="48" fillId="0" borderId="0" xfId="2" applyNumberFormat="1" applyFont="1" applyFill="1" applyBorder="1" applyAlignment="1" applyProtection="1">
      <alignment horizontal="right"/>
      <protection locked="0"/>
    </xf>
    <xf numFmtId="170" fontId="48" fillId="0" borderId="0" xfId="2" applyNumberFormat="1" applyFont="1" applyFill="1" applyBorder="1" applyAlignment="1" applyProtection="1">
      <protection locked="0"/>
    </xf>
    <xf numFmtId="170" fontId="48" fillId="0" borderId="0" xfId="2" applyNumberFormat="1" applyFont="1" applyFill="1" applyBorder="1"/>
    <xf numFmtId="49" fontId="45" fillId="8" borderId="32" xfId="2" applyNumberFormat="1" applyFont="1" applyFill="1" applyBorder="1" applyAlignment="1" applyProtection="1">
      <alignment horizontal="right"/>
      <protection locked="0"/>
    </xf>
    <xf numFmtId="4" fontId="45" fillId="8" borderId="33" xfId="2" applyNumberFormat="1" applyFont="1" applyFill="1" applyBorder="1" applyAlignment="1" applyProtection="1">
      <alignment horizontal="right"/>
      <protection locked="0"/>
    </xf>
    <xf numFmtId="0" fontId="49" fillId="8" borderId="33" xfId="2" applyFont="1" applyFill="1" applyBorder="1" applyAlignment="1">
      <alignment horizontal="center"/>
    </xf>
    <xf numFmtId="170" fontId="46" fillId="8" borderId="33" xfId="2" applyNumberFormat="1" applyFont="1" applyFill="1" applyBorder="1" applyAlignment="1" applyProtection="1">
      <protection locked="0" hidden="1"/>
    </xf>
    <xf numFmtId="4" fontId="48" fillId="8" borderId="34" xfId="2" applyNumberFormat="1" applyFont="1" applyFill="1" applyBorder="1"/>
    <xf numFmtId="0" fontId="49" fillId="0" borderId="0" xfId="2" applyFont="1" applyFill="1" applyBorder="1"/>
    <xf numFmtId="0" fontId="40" fillId="8" borderId="32" xfId="2" applyFill="1" applyBorder="1"/>
    <xf numFmtId="0" fontId="50" fillId="8" borderId="33" xfId="2" applyFont="1" applyFill="1" applyBorder="1" applyAlignment="1">
      <alignment horizontal="center"/>
    </xf>
    <xf numFmtId="0" fontId="40" fillId="8" borderId="33" xfId="2" applyFill="1" applyBorder="1"/>
    <xf numFmtId="170" fontId="40" fillId="8" borderId="33" xfId="2" applyNumberFormat="1" applyFill="1" applyBorder="1" applyAlignment="1"/>
    <xf numFmtId="170" fontId="50" fillId="8" borderId="34" xfId="2" applyNumberFormat="1" applyFont="1" applyFill="1" applyBorder="1"/>
    <xf numFmtId="49" fontId="42" fillId="0" borderId="0" xfId="2" applyNumberFormat="1" applyFont="1" applyFill="1" applyBorder="1" applyAlignment="1" applyProtection="1">
      <alignment horizontal="center"/>
      <protection locked="0"/>
    </xf>
    <xf numFmtId="0" fontId="51" fillId="8" borderId="32" xfId="2" applyFont="1" applyFill="1" applyBorder="1"/>
    <xf numFmtId="0" fontId="51" fillId="8" borderId="33" xfId="2" applyFont="1" applyFill="1" applyBorder="1" applyAlignment="1">
      <alignment horizontal="center"/>
    </xf>
    <xf numFmtId="0" fontId="51" fillId="8" borderId="33" xfId="2" applyFont="1" applyFill="1" applyBorder="1"/>
    <xf numFmtId="170" fontId="51" fillId="8" borderId="33" xfId="2" applyNumberFormat="1" applyFont="1" applyFill="1" applyBorder="1" applyAlignment="1"/>
    <xf numFmtId="170" fontId="51" fillId="8" borderId="34" xfId="2" applyNumberFormat="1" applyFont="1" applyFill="1" applyBorder="1"/>
    <xf numFmtId="0" fontId="50" fillId="0" borderId="0" xfId="2" applyFont="1" applyFill="1" applyBorder="1" applyAlignment="1">
      <alignment horizontal="center"/>
    </xf>
    <xf numFmtId="0" fontId="51" fillId="0" borderId="0" xfId="2" applyFont="1" applyFill="1" applyBorder="1"/>
    <xf numFmtId="0" fontId="51" fillId="0" borderId="0" xfId="2" applyFont="1" applyFill="1" applyBorder="1" applyAlignment="1">
      <alignment horizontal="center"/>
    </xf>
    <xf numFmtId="49" fontId="47" fillId="8" borderId="0" xfId="2" applyNumberFormat="1" applyFont="1" applyFill="1" applyBorder="1" applyAlignment="1" applyProtection="1">
      <alignment horizontal="right"/>
      <protection locked="0"/>
    </xf>
    <xf numFmtId="49" fontId="53" fillId="9" borderId="35" xfId="3" applyNumberFormat="1" applyFont="1" applyFill="1" applyBorder="1" applyAlignment="1" applyProtection="1">
      <alignment horizontal="left"/>
    </xf>
    <xf numFmtId="49" fontId="53" fillId="9" borderId="36" xfId="3" applyNumberFormat="1" applyFont="1" applyFill="1" applyBorder="1" applyAlignment="1" applyProtection="1">
      <alignment horizontal="left"/>
    </xf>
    <xf numFmtId="0" fontId="54" fillId="10" borderId="37" xfId="3" applyNumberFormat="1" applyFont="1" applyFill="1" applyBorder="1" applyAlignment="1" applyProtection="1">
      <alignment horizontal="center"/>
    </xf>
    <xf numFmtId="49" fontId="54" fillId="10" borderId="37" xfId="3" applyNumberFormat="1" applyFont="1" applyFill="1" applyBorder="1" applyAlignment="1" applyProtection="1">
      <alignment horizontal="left"/>
    </xf>
    <xf numFmtId="49" fontId="54" fillId="10" borderId="37" xfId="3" applyNumberFormat="1" applyFont="1" applyFill="1" applyBorder="1" applyAlignment="1" applyProtection="1">
      <alignment horizontal="center"/>
    </xf>
    <xf numFmtId="4" fontId="54" fillId="10" borderId="37" xfId="3" applyNumberFormat="1" applyFont="1" applyFill="1" applyBorder="1" applyAlignment="1" applyProtection="1">
      <alignment horizontal="center"/>
    </xf>
    <xf numFmtId="2" fontId="55" fillId="10" borderId="37" xfId="3" applyNumberFormat="1" applyFont="1" applyFill="1" applyBorder="1" applyAlignment="1" applyProtection="1">
      <alignment horizontal="center"/>
    </xf>
    <xf numFmtId="2" fontId="56" fillId="10" borderId="37" xfId="3" applyNumberFormat="1" applyFont="1" applyFill="1" applyBorder="1" applyAlignment="1" applyProtection="1">
      <alignment horizontal="center"/>
    </xf>
    <xf numFmtId="0" fontId="52" fillId="0" borderId="0" xfId="3" applyProtection="1"/>
    <xf numFmtId="49" fontId="53" fillId="9" borderId="0" xfId="3" applyNumberFormat="1" applyFont="1" applyFill="1" applyBorder="1" applyAlignment="1" applyProtection="1">
      <alignment horizontal="left"/>
    </xf>
    <xf numFmtId="49" fontId="52" fillId="0" borderId="0" xfId="3" applyNumberFormat="1"/>
    <xf numFmtId="0" fontId="47" fillId="0" borderId="37" xfId="3" applyNumberFormat="1" applyFont="1" applyBorder="1" applyAlignment="1">
      <alignment horizontal="center"/>
    </xf>
    <xf numFmtId="49" fontId="52" fillId="0" borderId="37" xfId="3" applyNumberFormat="1" applyBorder="1"/>
    <xf numFmtId="49" fontId="52" fillId="0" borderId="37" xfId="3" applyNumberFormat="1" applyBorder="1" applyAlignment="1">
      <alignment horizontal="center"/>
    </xf>
    <xf numFmtId="4" fontId="52" fillId="0" borderId="37" xfId="3" applyNumberFormat="1" applyBorder="1" applyAlignment="1">
      <alignment horizontal="center"/>
    </xf>
    <xf numFmtId="0" fontId="52" fillId="0" borderId="37" xfId="3" applyBorder="1"/>
    <xf numFmtId="0" fontId="52" fillId="0" borderId="0" xfId="3"/>
    <xf numFmtId="0" fontId="56" fillId="0" borderId="37" xfId="3" applyNumberFormat="1" applyFont="1" applyBorder="1" applyAlignment="1">
      <alignment horizontal="center"/>
    </xf>
    <xf numFmtId="49" fontId="57" fillId="11" borderId="37" xfId="3" applyNumberFormat="1" applyFont="1" applyFill="1" applyBorder="1" applyAlignment="1">
      <alignment horizontal="left" wrapText="1"/>
    </xf>
    <xf numFmtId="49" fontId="57" fillId="11" borderId="37" xfId="3" applyNumberFormat="1" applyFont="1" applyFill="1" applyBorder="1" applyAlignment="1">
      <alignment horizontal="center"/>
    </xf>
    <xf numFmtId="4" fontId="57" fillId="11" borderId="37" xfId="3" applyNumberFormat="1" applyFont="1" applyFill="1" applyBorder="1" applyAlignment="1">
      <alignment horizontal="center"/>
    </xf>
    <xf numFmtId="49" fontId="52" fillId="0" borderId="0" xfId="3" applyNumberFormat="1" applyBorder="1"/>
    <xf numFmtId="49" fontId="53" fillId="9" borderId="37" xfId="3" applyNumberFormat="1" applyFont="1" applyFill="1" applyBorder="1" applyAlignment="1">
      <alignment horizontal="left"/>
    </xf>
    <xf numFmtId="49" fontId="53" fillId="9" borderId="37" xfId="3" applyNumberFormat="1" applyFont="1" applyFill="1" applyBorder="1" applyAlignment="1">
      <alignment horizontal="center"/>
    </xf>
    <xf numFmtId="4" fontId="53" fillId="9" borderId="37" xfId="3" applyNumberFormat="1" applyFont="1" applyFill="1" applyBorder="1" applyAlignment="1">
      <alignment horizontal="center"/>
    </xf>
    <xf numFmtId="0" fontId="52" fillId="0" borderId="0" xfId="3" applyBorder="1"/>
    <xf numFmtId="49" fontId="58" fillId="12" borderId="37" xfId="3" applyNumberFormat="1" applyFont="1" applyFill="1" applyBorder="1" applyAlignment="1">
      <alignment horizontal="left"/>
    </xf>
    <xf numFmtId="49" fontId="58" fillId="12" borderId="37" xfId="3" applyNumberFormat="1" applyFont="1" applyFill="1" applyBorder="1" applyAlignment="1">
      <alignment horizontal="center"/>
    </xf>
    <xf numFmtId="4" fontId="58" fillId="12" borderId="37" xfId="3" applyNumberFormat="1" applyFont="1" applyFill="1" applyBorder="1" applyAlignment="1">
      <alignment horizontal="center"/>
    </xf>
    <xf numFmtId="49" fontId="59" fillId="9" borderId="37" xfId="3" applyNumberFormat="1" applyFont="1" applyFill="1" applyBorder="1" applyAlignment="1">
      <alignment horizontal="left"/>
    </xf>
    <xf numFmtId="49" fontId="60" fillId="6" borderId="37" xfId="3" applyNumberFormat="1" applyFont="1" applyFill="1" applyBorder="1" applyAlignment="1">
      <alignment horizontal="left"/>
    </xf>
    <xf numFmtId="49" fontId="60" fillId="6" borderId="37" xfId="3" applyNumberFormat="1" applyFont="1" applyFill="1" applyBorder="1" applyAlignment="1">
      <alignment horizontal="center"/>
    </xf>
    <xf numFmtId="4" fontId="60" fillId="6" borderId="37" xfId="3" applyNumberFormat="1" applyFont="1" applyFill="1" applyBorder="1" applyAlignment="1">
      <alignment horizontal="center"/>
    </xf>
    <xf numFmtId="49" fontId="61" fillId="0" borderId="0" xfId="3" applyNumberFormat="1" applyFont="1" applyBorder="1"/>
    <xf numFmtId="16" fontId="47" fillId="0" borderId="37" xfId="3" applyNumberFormat="1" applyFont="1" applyBorder="1" applyAlignment="1">
      <alignment horizontal="center"/>
    </xf>
    <xf numFmtId="2" fontId="47" fillId="0" borderId="37" xfId="3" applyNumberFormat="1" applyFont="1" applyBorder="1" applyAlignment="1">
      <alignment horizontal="center"/>
    </xf>
    <xf numFmtId="0" fontId="61" fillId="0" borderId="0" xfId="3" applyFont="1" applyBorder="1"/>
    <xf numFmtId="49" fontId="62" fillId="6" borderId="37" xfId="3" applyNumberFormat="1" applyFont="1" applyFill="1" applyBorder="1" applyAlignment="1">
      <alignment horizontal="center"/>
    </xf>
    <xf numFmtId="4" fontId="62" fillId="6" borderId="37" xfId="3" applyNumberFormat="1" applyFont="1" applyFill="1" applyBorder="1" applyAlignment="1">
      <alignment horizontal="center"/>
    </xf>
    <xf numFmtId="49" fontId="63" fillId="0" borderId="0" xfId="3" applyNumberFormat="1" applyFont="1" applyBorder="1"/>
    <xf numFmtId="49" fontId="64" fillId="9" borderId="37" xfId="3" applyNumberFormat="1" applyFont="1" applyFill="1" applyBorder="1" applyAlignment="1">
      <alignment horizontal="left"/>
    </xf>
    <xf numFmtId="49" fontId="64" fillId="9" borderId="37" xfId="3" applyNumberFormat="1" applyFont="1" applyFill="1" applyBorder="1" applyAlignment="1">
      <alignment horizontal="center"/>
    </xf>
    <xf numFmtId="4" fontId="64" fillId="9" borderId="37" xfId="3" applyNumberFormat="1" applyFont="1" applyFill="1" applyBorder="1" applyAlignment="1">
      <alignment horizontal="center"/>
    </xf>
    <xf numFmtId="0" fontId="63" fillId="0" borderId="0" xfId="3" applyFont="1" applyBorder="1"/>
    <xf numFmtId="49" fontId="60" fillId="6" borderId="37" xfId="4" applyNumberFormat="1" applyFont="1" applyFill="1" applyBorder="1" applyAlignment="1" applyProtection="1">
      <alignment horizontal="left"/>
      <protection locked="0"/>
    </xf>
    <xf numFmtId="49" fontId="60" fillId="6" borderId="37" xfId="4" applyNumberFormat="1" applyFont="1" applyFill="1" applyBorder="1" applyAlignment="1" applyProtection="1">
      <alignment horizontal="center"/>
      <protection locked="0"/>
    </xf>
    <xf numFmtId="4" fontId="60" fillId="6" borderId="37" xfId="4" applyNumberFormat="1" applyFont="1" applyFill="1" applyBorder="1" applyAlignment="1" applyProtection="1">
      <alignment horizontal="center"/>
      <protection locked="0"/>
    </xf>
    <xf numFmtId="16" fontId="65" fillId="0" borderId="37" xfId="3" applyNumberFormat="1" applyFont="1" applyBorder="1" applyAlignment="1">
      <alignment horizontal="center"/>
    </xf>
    <xf numFmtId="49" fontId="64" fillId="13" borderId="37" xfId="4" applyNumberFormat="1" applyFont="1" applyFill="1" applyBorder="1" applyAlignment="1" applyProtection="1">
      <alignment horizontal="left"/>
      <protection locked="0"/>
    </xf>
    <xf numFmtId="49" fontId="64" fillId="13" borderId="37" xfId="4" applyNumberFormat="1" applyFont="1" applyFill="1" applyBorder="1" applyAlignment="1" applyProtection="1">
      <alignment horizontal="center"/>
      <protection locked="0"/>
    </xf>
    <xf numFmtId="4" fontId="64" fillId="13" borderId="37" xfId="4" applyNumberFormat="1" applyFont="1" applyFill="1" applyBorder="1" applyAlignment="1" applyProtection="1">
      <alignment horizontal="center"/>
      <protection locked="0"/>
    </xf>
    <xf numFmtId="4" fontId="47" fillId="0" borderId="37" xfId="4" applyNumberFormat="1" applyFont="1" applyBorder="1" applyAlignment="1" applyProtection="1">
      <alignment horizontal="center"/>
      <protection locked="0"/>
    </xf>
    <xf numFmtId="4" fontId="64" fillId="9" borderId="37" xfId="4" applyNumberFormat="1" applyFont="1" applyFill="1" applyBorder="1" applyAlignment="1" applyProtection="1">
      <alignment horizontal="center"/>
      <protection locked="0"/>
    </xf>
    <xf numFmtId="49" fontId="53" fillId="13" borderId="37" xfId="3" applyNumberFormat="1" applyFont="1" applyFill="1" applyBorder="1" applyAlignment="1">
      <alignment horizontal="left"/>
    </xf>
    <xf numFmtId="49" fontId="53" fillId="13" borderId="37" xfId="3" applyNumberFormat="1" applyFont="1" applyFill="1" applyBorder="1" applyAlignment="1">
      <alignment horizontal="center"/>
    </xf>
    <xf numFmtId="4" fontId="64" fillId="13" borderId="37" xfId="3" applyNumberFormat="1" applyFont="1" applyFill="1" applyBorder="1" applyAlignment="1">
      <alignment horizontal="center"/>
    </xf>
    <xf numFmtId="49" fontId="66" fillId="14" borderId="37" xfId="3" applyNumberFormat="1" applyFont="1" applyFill="1" applyBorder="1" applyAlignment="1">
      <alignment horizontal="left"/>
    </xf>
    <xf numFmtId="49" fontId="66" fillId="14" borderId="37" xfId="3" applyNumberFormat="1" applyFont="1" applyFill="1" applyBorder="1" applyAlignment="1">
      <alignment horizontal="center"/>
    </xf>
    <xf numFmtId="4" fontId="66" fillId="14" borderId="37" xfId="3" applyNumberFormat="1" applyFont="1" applyFill="1" applyBorder="1" applyAlignment="1">
      <alignment horizontal="center"/>
    </xf>
    <xf numFmtId="0" fontId="63" fillId="0" borderId="37" xfId="3" applyFont="1" applyBorder="1"/>
    <xf numFmtId="49" fontId="47" fillId="0" borderId="37" xfId="3" applyNumberFormat="1" applyFont="1" applyBorder="1" applyAlignment="1">
      <alignment horizontal="center" vertical="center"/>
    </xf>
    <xf numFmtId="49" fontId="60" fillId="14" borderId="37" xfId="3" applyNumberFormat="1" applyFont="1" applyFill="1" applyBorder="1" applyAlignment="1">
      <alignment horizontal="left"/>
    </xf>
    <xf numFmtId="49" fontId="60" fillId="14" borderId="37" xfId="3" applyNumberFormat="1" applyFont="1" applyFill="1" applyBorder="1" applyAlignment="1">
      <alignment horizontal="center"/>
    </xf>
    <xf numFmtId="4" fontId="67" fillId="14" borderId="37" xfId="3" applyNumberFormat="1" applyFont="1" applyFill="1" applyBorder="1" applyAlignment="1">
      <alignment horizontal="center"/>
    </xf>
    <xf numFmtId="49" fontId="53" fillId="9" borderId="38" xfId="3" applyNumberFormat="1" applyFont="1" applyFill="1" applyBorder="1" applyAlignment="1">
      <alignment horizontal="left"/>
    </xf>
    <xf numFmtId="49" fontId="53" fillId="9" borderId="38" xfId="3" applyNumberFormat="1" applyFont="1" applyFill="1" applyBorder="1" applyAlignment="1">
      <alignment horizontal="center"/>
    </xf>
    <xf numFmtId="4" fontId="53" fillId="9" borderId="38" xfId="3" applyNumberFormat="1" applyFont="1" applyFill="1" applyBorder="1" applyAlignment="1">
      <alignment horizontal="center"/>
    </xf>
    <xf numFmtId="2" fontId="47" fillId="0" borderId="38" xfId="3" applyNumberFormat="1" applyFont="1" applyBorder="1" applyAlignment="1">
      <alignment horizontal="center"/>
    </xf>
    <xf numFmtId="17" fontId="47" fillId="0" borderId="37" xfId="3" applyNumberFormat="1" applyFont="1" applyBorder="1" applyAlignment="1">
      <alignment horizontal="center"/>
    </xf>
    <xf numFmtId="49" fontId="68" fillId="14" borderId="37" xfId="4" applyNumberFormat="1" applyFont="1" applyFill="1" applyBorder="1" applyAlignment="1" applyProtection="1">
      <alignment horizontal="left"/>
      <protection locked="0"/>
    </xf>
    <xf numFmtId="49" fontId="68" fillId="14" borderId="37" xfId="4" applyNumberFormat="1" applyFont="1" applyFill="1" applyBorder="1" applyAlignment="1" applyProtection="1">
      <alignment horizontal="center"/>
      <protection locked="0"/>
    </xf>
    <xf numFmtId="4" fontId="69" fillId="14" borderId="37" xfId="4" applyNumberFormat="1" applyFont="1" applyFill="1" applyBorder="1" applyAlignment="1" applyProtection="1">
      <alignment horizontal="center"/>
      <protection locked="0"/>
    </xf>
    <xf numFmtId="49" fontId="47" fillId="0" borderId="37" xfId="3" applyNumberFormat="1" applyFont="1" applyBorder="1" applyAlignment="1">
      <alignment horizontal="center"/>
    </xf>
    <xf numFmtId="49" fontId="53" fillId="13" borderId="37" xfId="4" applyNumberFormat="1" applyFont="1" applyFill="1" applyBorder="1" applyAlignment="1" applyProtection="1">
      <alignment horizontal="left"/>
      <protection locked="0"/>
    </xf>
    <xf numFmtId="49" fontId="53" fillId="13" borderId="37" xfId="4" applyNumberFormat="1" applyFont="1" applyFill="1" applyBorder="1" applyAlignment="1" applyProtection="1">
      <alignment horizontal="center"/>
      <protection locked="0"/>
    </xf>
    <xf numFmtId="49" fontId="70" fillId="13" borderId="39" xfId="3" applyNumberFormat="1" applyFont="1" applyFill="1" applyBorder="1" applyAlignment="1">
      <alignment horizontal="left"/>
    </xf>
    <xf numFmtId="49" fontId="53" fillId="13" borderId="39" xfId="3" applyNumberFormat="1" applyFont="1" applyFill="1" applyBorder="1" applyAlignment="1">
      <alignment horizontal="center"/>
    </xf>
    <xf numFmtId="4" fontId="64" fillId="13" borderId="39" xfId="3" applyNumberFormat="1" applyFont="1" applyFill="1" applyBorder="1" applyAlignment="1">
      <alignment horizontal="center"/>
    </xf>
    <xf numFmtId="2" fontId="47" fillId="0" borderId="39" xfId="3" applyNumberFormat="1" applyFont="1" applyBorder="1" applyAlignment="1">
      <alignment horizontal="center"/>
    </xf>
    <xf numFmtId="4" fontId="71" fillId="0" borderId="39" xfId="3" applyNumberFormat="1" applyFont="1" applyBorder="1" applyAlignment="1">
      <alignment horizontal="center"/>
    </xf>
    <xf numFmtId="4" fontId="72" fillId="0" borderId="39" xfId="3" applyNumberFormat="1" applyFont="1" applyBorder="1" applyAlignment="1">
      <alignment horizontal="center"/>
    </xf>
    <xf numFmtId="49" fontId="70" fillId="13" borderId="37" xfId="3" applyNumberFormat="1" applyFont="1" applyFill="1" applyBorder="1" applyAlignment="1">
      <alignment horizontal="left"/>
    </xf>
    <xf numFmtId="4" fontId="71" fillId="0" borderId="37" xfId="3" applyNumberFormat="1" applyFont="1" applyBorder="1" applyAlignment="1">
      <alignment horizontal="center"/>
    </xf>
    <xf numFmtId="4" fontId="72" fillId="0" borderId="37" xfId="3" applyNumberFormat="1" applyFont="1" applyBorder="1" applyAlignment="1">
      <alignment horizontal="center"/>
    </xf>
    <xf numFmtId="49" fontId="68" fillId="14" borderId="37" xfId="3" applyNumberFormat="1" applyFont="1" applyFill="1" applyBorder="1" applyAlignment="1">
      <alignment horizontal="center"/>
    </xf>
    <xf numFmtId="4" fontId="69" fillId="14" borderId="37" xfId="3" applyNumberFormat="1" applyFont="1" applyFill="1" applyBorder="1" applyAlignment="1">
      <alignment horizontal="center"/>
    </xf>
    <xf numFmtId="49" fontId="52" fillId="0" borderId="0" xfId="3" applyNumberFormat="1" applyAlignment="1">
      <alignment vertical="center"/>
    </xf>
    <xf numFmtId="0" fontId="47" fillId="0" borderId="37" xfId="3" applyNumberFormat="1" applyFont="1" applyBorder="1" applyAlignment="1">
      <alignment horizontal="center" vertical="center"/>
    </xf>
    <xf numFmtId="49" fontId="73" fillId="15" borderId="37" xfId="3" applyNumberFormat="1" applyFont="1" applyFill="1" applyBorder="1" applyAlignment="1">
      <alignment horizontal="left" vertical="center" wrapText="1"/>
    </xf>
    <xf numFmtId="49" fontId="73" fillId="15" borderId="37" xfId="3" applyNumberFormat="1" applyFont="1" applyFill="1" applyBorder="1" applyAlignment="1">
      <alignment horizontal="center" vertical="center"/>
    </xf>
    <xf numFmtId="4" fontId="73" fillId="15" borderId="37" xfId="3" applyNumberFormat="1" applyFont="1" applyFill="1" applyBorder="1" applyAlignment="1">
      <alignment horizontal="center" vertical="center"/>
    </xf>
    <xf numFmtId="0" fontId="52" fillId="0" borderId="37" xfId="3" applyBorder="1" applyAlignment="1">
      <alignment vertical="center"/>
    </xf>
    <xf numFmtId="0" fontId="52" fillId="0" borderId="0" xfId="3" applyAlignment="1">
      <alignment vertical="center"/>
    </xf>
    <xf numFmtId="49" fontId="73" fillId="15" borderId="37" xfId="3" applyNumberFormat="1" applyFont="1" applyFill="1" applyBorder="1" applyAlignment="1">
      <alignment horizontal="left" wrapText="1"/>
    </xf>
    <xf numFmtId="49" fontId="73" fillId="15" borderId="37" xfId="3" applyNumberFormat="1" applyFont="1" applyFill="1" applyBorder="1" applyAlignment="1">
      <alignment horizontal="center"/>
    </xf>
    <xf numFmtId="4" fontId="73" fillId="15" borderId="37" xfId="3" applyNumberFormat="1" applyFont="1" applyFill="1" applyBorder="1" applyAlignment="1">
      <alignment horizontal="center"/>
    </xf>
    <xf numFmtId="49" fontId="74" fillId="16" borderId="37" xfId="3" applyNumberFormat="1" applyFont="1" applyFill="1" applyBorder="1" applyAlignment="1">
      <alignment horizontal="left" wrapText="1"/>
    </xf>
    <xf numFmtId="49" fontId="74" fillId="16" borderId="37" xfId="3" applyNumberFormat="1" applyFont="1" applyFill="1" applyBorder="1" applyAlignment="1">
      <alignment horizontal="center"/>
    </xf>
    <xf numFmtId="4" fontId="74" fillId="16" borderId="37" xfId="3" applyNumberFormat="1" applyFont="1" applyFill="1" applyBorder="1" applyAlignment="1">
      <alignment horizontal="center"/>
    </xf>
    <xf numFmtId="49" fontId="63" fillId="0" borderId="0" xfId="3" applyNumberFormat="1" applyFont="1"/>
    <xf numFmtId="49" fontId="70" fillId="6" borderId="37" xfId="3" applyNumberFormat="1" applyFont="1" applyFill="1" applyBorder="1" applyAlignment="1">
      <alignment horizontal="left"/>
    </xf>
    <xf numFmtId="0" fontId="63" fillId="0" borderId="0" xfId="3" applyFont="1"/>
    <xf numFmtId="49" fontId="62" fillId="0" borderId="37" xfId="3" applyNumberFormat="1" applyFont="1" applyFill="1" applyBorder="1" applyAlignment="1">
      <alignment horizontal="center"/>
    </xf>
    <xf numFmtId="4" fontId="62" fillId="0" borderId="37" xfId="3" applyNumberFormat="1" applyFont="1" applyFill="1" applyBorder="1" applyAlignment="1">
      <alignment horizontal="center"/>
    </xf>
    <xf numFmtId="49" fontId="75" fillId="6" borderId="37" xfId="3" applyNumberFormat="1" applyFont="1" applyFill="1" applyBorder="1" applyAlignment="1">
      <alignment horizontal="left" wrapText="1"/>
    </xf>
    <xf numFmtId="49" fontId="68" fillId="6" borderId="37" xfId="3" applyNumberFormat="1" applyFont="1" applyFill="1" applyBorder="1" applyAlignment="1">
      <alignment horizontal="center"/>
    </xf>
    <xf numFmtId="4" fontId="68" fillId="6" borderId="37" xfId="3" applyNumberFormat="1" applyFont="1" applyFill="1" applyBorder="1" applyAlignment="1">
      <alignment horizontal="center"/>
    </xf>
    <xf numFmtId="2" fontId="47" fillId="0" borderId="37" xfId="3" applyNumberFormat="1" applyFont="1" applyBorder="1" applyAlignment="1">
      <alignment horizontal="center" vertical="center"/>
    </xf>
    <xf numFmtId="49" fontId="53" fillId="9" borderId="37" xfId="3" applyNumberFormat="1" applyFont="1" applyFill="1" applyBorder="1" applyAlignment="1">
      <alignment horizontal="left" wrapText="1"/>
    </xf>
    <xf numFmtId="49" fontId="53" fillId="9" borderId="37" xfId="3" applyNumberFormat="1" applyFont="1" applyFill="1" applyBorder="1" applyAlignment="1">
      <alignment horizontal="center" vertical="center"/>
    </xf>
    <xf numFmtId="4" fontId="53" fillId="9" borderId="37" xfId="3" applyNumberFormat="1" applyFont="1" applyFill="1" applyBorder="1" applyAlignment="1">
      <alignment horizontal="center" vertical="center"/>
    </xf>
    <xf numFmtId="49" fontId="53" fillId="9" borderId="37" xfId="3" applyNumberFormat="1" applyFont="1" applyFill="1" applyBorder="1" applyAlignment="1">
      <alignment horizontal="left" vertical="center" wrapText="1"/>
    </xf>
    <xf numFmtId="0" fontId="61" fillId="0" borderId="37" xfId="3" applyFont="1" applyBorder="1"/>
    <xf numFmtId="49" fontId="75" fillId="6" borderId="37" xfId="3" applyNumberFormat="1" applyFont="1" applyFill="1" applyBorder="1" applyAlignment="1">
      <alignment horizontal="left"/>
    </xf>
    <xf numFmtId="49" fontId="68" fillId="0" borderId="37" xfId="3" applyNumberFormat="1" applyFont="1" applyFill="1" applyBorder="1" applyAlignment="1">
      <alignment horizontal="center"/>
    </xf>
    <xf numFmtId="4" fontId="68" fillId="0" borderId="37" xfId="3" applyNumberFormat="1" applyFont="1" applyFill="1" applyBorder="1" applyAlignment="1">
      <alignment horizontal="center"/>
    </xf>
    <xf numFmtId="49" fontId="53" fillId="9" borderId="37" xfId="3" applyNumberFormat="1" applyFont="1" applyFill="1" applyBorder="1" applyAlignment="1">
      <alignment horizontal="left" vertical="center"/>
    </xf>
    <xf numFmtId="49" fontId="62" fillId="9" borderId="37" xfId="3" applyNumberFormat="1" applyFont="1" applyFill="1" applyBorder="1" applyAlignment="1">
      <alignment horizontal="left"/>
    </xf>
    <xf numFmtId="17" fontId="47" fillId="0" borderId="37" xfId="3" applyNumberFormat="1" applyFont="1" applyBorder="1" applyAlignment="1">
      <alignment horizontal="center" vertical="center"/>
    </xf>
    <xf numFmtId="49" fontId="76" fillId="16" borderId="37" xfId="3" applyNumberFormat="1" applyFont="1" applyFill="1" applyBorder="1" applyAlignment="1">
      <alignment horizontal="left" wrapText="1"/>
    </xf>
    <xf numFmtId="49" fontId="73" fillId="15" borderId="38" xfId="3" applyNumberFormat="1" applyFont="1" applyFill="1" applyBorder="1" applyAlignment="1">
      <alignment horizontal="left" wrapText="1"/>
    </xf>
    <xf numFmtId="49" fontId="73" fillId="15" borderId="38" xfId="3" applyNumberFormat="1" applyFont="1" applyFill="1" applyBorder="1" applyAlignment="1">
      <alignment horizontal="center"/>
    </xf>
    <xf numFmtId="4" fontId="73" fillId="15" borderId="38" xfId="3" applyNumberFormat="1" applyFont="1" applyFill="1" applyBorder="1" applyAlignment="1">
      <alignment horizontal="center"/>
    </xf>
    <xf numFmtId="0" fontId="52" fillId="0" borderId="38" xfId="3" applyBorder="1"/>
    <xf numFmtId="49" fontId="47" fillId="0" borderId="37" xfId="3" applyNumberFormat="1" applyFont="1" applyBorder="1"/>
    <xf numFmtId="0" fontId="47" fillId="0" borderId="0" xfId="3" applyNumberFormat="1" applyFont="1" applyBorder="1" applyAlignment="1">
      <alignment horizontal="center"/>
    </xf>
    <xf numFmtId="49" fontId="52" fillId="0" borderId="0" xfId="3" applyNumberFormat="1" applyBorder="1" applyAlignment="1">
      <alignment horizontal="center"/>
    </xf>
    <xf numFmtId="4" fontId="52" fillId="0" borderId="0" xfId="3" applyNumberFormat="1" applyBorder="1" applyAlignment="1">
      <alignment horizontal="center"/>
    </xf>
    <xf numFmtId="0" fontId="47" fillId="0" borderId="40" xfId="3" applyNumberFormat="1" applyFont="1" applyBorder="1" applyAlignment="1">
      <alignment horizontal="center"/>
    </xf>
    <xf numFmtId="49" fontId="52" fillId="0" borderId="41" xfId="3" applyNumberFormat="1" applyBorder="1"/>
    <xf numFmtId="49" fontId="52" fillId="0" borderId="42" xfId="3" applyNumberFormat="1" applyBorder="1" applyAlignment="1">
      <alignment horizontal="center"/>
    </xf>
    <xf numFmtId="4" fontId="52" fillId="0" borderId="43" xfId="3" applyNumberFormat="1" applyBorder="1" applyAlignment="1">
      <alignment horizontal="center"/>
    </xf>
    <xf numFmtId="4" fontId="52" fillId="0" borderId="0" xfId="3" applyNumberFormat="1"/>
    <xf numFmtId="49" fontId="77" fillId="0" borderId="0" xfId="3" applyNumberFormat="1" applyFont="1" applyAlignment="1"/>
    <xf numFmtId="0" fontId="52" fillId="0" borderId="0" xfId="3" applyAlignment="1">
      <alignment horizontal="center" vertical="center"/>
    </xf>
    <xf numFmtId="49" fontId="78" fillId="0" borderId="0" xfId="3" applyNumberFormat="1" applyFont="1"/>
    <xf numFmtId="49" fontId="79" fillId="0" borderId="0" xfId="3" applyNumberFormat="1" applyFont="1"/>
    <xf numFmtId="4" fontId="73" fillId="17" borderId="44" xfId="3" applyNumberFormat="1" applyFont="1" applyFill="1" applyBorder="1" applyAlignment="1">
      <alignment horizontal="left"/>
    </xf>
    <xf numFmtId="49" fontId="73" fillId="17" borderId="44" xfId="3" applyNumberFormat="1" applyFont="1" applyFill="1" applyBorder="1" applyAlignment="1">
      <alignment horizontal="left"/>
    </xf>
    <xf numFmtId="4" fontId="80" fillId="18" borderId="44" xfId="3" applyNumberFormat="1" applyFont="1" applyFill="1" applyBorder="1" applyAlignment="1">
      <alignment horizontal="right"/>
    </xf>
    <xf numFmtId="49" fontId="80" fillId="18" borderId="44" xfId="3" applyNumberFormat="1" applyFont="1" applyFill="1" applyBorder="1" applyAlignment="1">
      <alignment horizontal="left"/>
    </xf>
    <xf numFmtId="4" fontId="73" fillId="15" borderId="44" xfId="3" applyNumberFormat="1" applyFont="1" applyFill="1" applyBorder="1" applyAlignment="1">
      <alignment horizontal="right"/>
    </xf>
    <xf numFmtId="49" fontId="73" fillId="15" borderId="44" xfId="3" applyNumberFormat="1" applyFont="1" applyFill="1" applyBorder="1" applyAlignment="1">
      <alignment horizontal="left"/>
    </xf>
    <xf numFmtId="4" fontId="81" fillId="19" borderId="44" xfId="3" applyNumberFormat="1" applyFont="1" applyFill="1" applyBorder="1" applyAlignment="1">
      <alignment horizontal="right"/>
    </xf>
    <xf numFmtId="49" fontId="81" fillId="19" borderId="44" xfId="3" applyNumberFormat="1" applyFont="1" applyFill="1" applyBorder="1" applyAlignment="1">
      <alignment horizontal="left"/>
    </xf>
    <xf numFmtId="4" fontId="57" fillId="11" borderId="44" xfId="3" applyNumberFormat="1" applyFont="1" applyFill="1" applyBorder="1" applyAlignment="1">
      <alignment horizontal="right"/>
    </xf>
    <xf numFmtId="49" fontId="57" fillId="11" borderId="44" xfId="3" applyNumberFormat="1" applyFont="1" applyFill="1" applyBorder="1" applyAlignment="1">
      <alignment horizontal="left"/>
    </xf>
    <xf numFmtId="4" fontId="73" fillId="18" borderId="44" xfId="3" applyNumberFormat="1" applyFont="1" applyFill="1" applyBorder="1" applyAlignment="1">
      <alignment horizontal="center"/>
    </xf>
    <xf numFmtId="4" fontId="73" fillId="15" borderId="44" xfId="3" applyNumberFormat="1" applyFont="1" applyFill="1" applyBorder="1" applyAlignment="1">
      <alignment horizontal="center" vertical="center"/>
    </xf>
    <xf numFmtId="49" fontId="73" fillId="15" borderId="44" xfId="3" applyNumberFormat="1" applyFont="1" applyFill="1" applyBorder="1" applyAlignment="1">
      <alignment horizontal="center" vertical="center"/>
    </xf>
    <xf numFmtId="4" fontId="82" fillId="0" borderId="0" xfId="3" applyNumberFormat="1" applyFont="1" applyAlignment="1">
      <alignment horizontal="center" vertical="center"/>
    </xf>
    <xf numFmtId="49" fontId="83" fillId="0" borderId="0" xfId="3" applyNumberFormat="1" applyFont="1"/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0" fontId="46" fillId="0" borderId="0" xfId="5" applyFont="1" applyBorder="1" applyAlignment="1">
      <alignment horizontal="left"/>
    </xf>
    <xf numFmtId="0" fontId="46" fillId="0" borderId="0" xfId="5" applyBorder="1" applyAlignment="1">
      <alignment horizontal="left"/>
    </xf>
    <xf numFmtId="0" fontId="46" fillId="0" borderId="0" xfId="5" applyBorder="1"/>
    <xf numFmtId="0" fontId="86" fillId="0" borderId="57" xfId="5" applyFont="1" applyBorder="1"/>
    <xf numFmtId="44" fontId="86" fillId="0" borderId="45" xfId="6" applyFont="1" applyFill="1" applyBorder="1" applyAlignment="1" applyProtection="1">
      <alignment horizontal="right"/>
      <protection hidden="1"/>
    </xf>
    <xf numFmtId="0" fontId="86" fillId="0" borderId="45" xfId="5" applyFont="1"/>
    <xf numFmtId="3" fontId="87" fillId="0" borderId="45" xfId="7" quotePrefix="1" applyNumberFormat="1" applyFont="1" applyFill="1" applyBorder="1" applyAlignment="1">
      <alignment horizontal="left"/>
    </xf>
    <xf numFmtId="0" fontId="46" fillId="0" borderId="0" xfId="5" applyFont="1" applyBorder="1"/>
    <xf numFmtId="0" fontId="86" fillId="0" borderId="45" xfId="5" applyFont="1" applyAlignment="1">
      <alignment wrapText="1"/>
    </xf>
    <xf numFmtId="3" fontId="87" fillId="0" borderId="45" xfId="8" applyNumberFormat="1" applyFont="1" applyFill="1" applyBorder="1"/>
    <xf numFmtId="3" fontId="88" fillId="0" borderId="45" xfId="7" quotePrefix="1" applyNumberFormat="1" applyFont="1" applyFill="1" applyBorder="1" applyAlignment="1">
      <alignment horizontal="left"/>
    </xf>
    <xf numFmtId="44" fontId="85" fillId="0" borderId="45" xfId="6" applyFont="1" applyFill="1" applyBorder="1" applyAlignment="1" applyProtection="1">
      <alignment horizontal="right"/>
      <protection hidden="1"/>
    </xf>
    <xf numFmtId="44" fontId="89" fillId="0" borderId="45" xfId="6" applyFont="1" applyFill="1" applyBorder="1" applyAlignment="1" applyProtection="1">
      <alignment horizontal="right"/>
      <protection hidden="1"/>
    </xf>
    <xf numFmtId="172" fontId="89" fillId="0" borderId="45" xfId="6" applyNumberFormat="1" applyFont="1" applyFill="1" applyBorder="1" applyAlignment="1" applyProtection="1">
      <alignment horizontal="right"/>
      <protection hidden="1"/>
    </xf>
    <xf numFmtId="44" fontId="86" fillId="0" borderId="58" xfId="6" applyFont="1" applyFill="1" applyBorder="1" applyAlignment="1" applyProtection="1">
      <alignment horizontal="right"/>
      <protection hidden="1"/>
    </xf>
    <xf numFmtId="0" fontId="46" fillId="0" borderId="45" xfId="5"/>
    <xf numFmtId="3" fontId="91" fillId="0" borderId="45" xfId="7" quotePrefix="1" applyNumberFormat="1" applyFont="1" applyFill="1" applyBorder="1" applyAlignment="1">
      <alignment horizontal="left"/>
    </xf>
    <xf numFmtId="44" fontId="46" fillId="0" borderId="58" xfId="6" applyFont="1" applyFill="1" applyBorder="1" applyAlignment="1" applyProtection="1">
      <alignment horizontal="right"/>
      <protection hidden="1"/>
    </xf>
    <xf numFmtId="0" fontId="46" fillId="0" borderId="45" xfId="5" applyAlignment="1" applyProtection="1">
      <alignment horizontal="left"/>
      <protection locked="0" hidden="1"/>
    </xf>
    <xf numFmtId="44" fontId="46" fillId="0" borderId="45" xfId="6" applyFont="1" applyBorder="1" applyAlignment="1">
      <alignment horizontal="right"/>
    </xf>
    <xf numFmtId="3" fontId="87" fillId="36" borderId="45" xfId="7" quotePrefix="1" applyNumberFormat="1" applyFont="1" applyFill="1" applyBorder="1" applyAlignment="1">
      <alignment horizontal="left"/>
    </xf>
    <xf numFmtId="3" fontId="87" fillId="36" borderId="45" xfId="8" applyNumberFormat="1" applyFont="1" applyFill="1" applyBorder="1"/>
    <xf numFmtId="49" fontId="0" fillId="36" borderId="25" xfId="0" applyNumberFormat="1" applyFont="1" applyFill="1" applyBorder="1" applyAlignment="1" applyProtection="1">
      <alignment horizontal="left" vertical="center" wrapText="1"/>
      <protection locked="0"/>
    </xf>
    <xf numFmtId="0" fontId="0" fillId="36" borderId="25" xfId="0" applyFont="1" applyFill="1" applyBorder="1" applyAlignment="1" applyProtection="1">
      <alignment horizontal="center" vertical="center" wrapText="1"/>
      <protection locked="0"/>
    </xf>
    <xf numFmtId="167" fontId="0" fillId="36" borderId="25" xfId="0" applyNumberFormat="1" applyFont="1" applyFill="1" applyBorder="1" applyAlignment="1" applyProtection="1">
      <alignment vertical="center"/>
      <protection locked="0"/>
    </xf>
    <xf numFmtId="4" fontId="0" fillId="36" borderId="25" xfId="0" applyNumberFormat="1" applyFont="1" applyFill="1" applyBorder="1" applyAlignment="1" applyProtection="1">
      <alignment vertical="center"/>
      <protection locked="0"/>
    </xf>
    <xf numFmtId="0" fontId="0" fillId="36" borderId="25" xfId="0" applyFont="1" applyFill="1" applyBorder="1" applyAlignment="1" applyProtection="1">
      <alignment horizontal="center" vertical="center"/>
      <protection locked="0"/>
    </xf>
    <xf numFmtId="0" fontId="0" fillId="36" borderId="5" xfId="0" applyFont="1" applyFill="1" applyBorder="1" applyAlignment="1" applyProtection="1">
      <alignment vertical="center"/>
      <protection locked="0"/>
    </xf>
    <xf numFmtId="0" fontId="28" fillId="0" borderId="0" xfId="0" applyFont="1" applyBorder="1" applyAlignment="1">
      <alignment horizontal="left" vertical="center" wrapText="1"/>
    </xf>
    <xf numFmtId="4" fontId="29" fillId="0" borderId="0" xfId="0" applyNumberFormat="1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4" fontId="12" fillId="0" borderId="0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4" fontId="19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left" vertical="center"/>
    </xf>
    <xf numFmtId="4" fontId="25" fillId="0" borderId="0" xfId="0" applyNumberFormat="1" applyFont="1" applyBorder="1" applyAlignment="1">
      <alignment horizontal="right" vertical="center"/>
    </xf>
    <xf numFmtId="4" fontId="25" fillId="0" borderId="0" xfId="0" applyNumberFormat="1" applyFont="1" applyBorder="1" applyAlignment="1">
      <alignment vertical="center"/>
    </xf>
    <xf numFmtId="4" fontId="25" fillId="5" borderId="0" xfId="0" applyNumberFormat="1" applyFont="1" applyFill="1" applyBorder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0" fillId="0" borderId="0" xfId="0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4" fontId="19" fillId="0" borderId="0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4" fontId="3" fillId="5" borderId="10" xfId="0" applyNumberFormat="1" applyFont="1" applyFill="1" applyBorder="1" applyAlignment="1">
      <alignment vertical="center"/>
    </xf>
    <xf numFmtId="0" fontId="2" fillId="5" borderId="0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vertical="center"/>
    </xf>
    <xf numFmtId="0" fontId="2" fillId="5" borderId="0" xfId="0" applyFont="1" applyFill="1" applyBorder="1" applyAlignment="1">
      <alignment horizontal="left" vertical="center"/>
    </xf>
    <xf numFmtId="4" fontId="32" fillId="0" borderId="0" xfId="0" applyNumberFormat="1" applyFont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" fontId="33" fillId="0" borderId="0" xfId="0" applyNumberFormat="1" applyFont="1" applyBorder="1" applyAlignment="1">
      <alignment vertical="center"/>
    </xf>
    <xf numFmtId="0" fontId="2" fillId="5" borderId="23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0" fillId="0" borderId="25" xfId="0" applyFont="1" applyBorder="1" applyAlignment="1" applyProtection="1">
      <alignment horizontal="left" vertical="center" wrapText="1"/>
      <protection locked="0"/>
    </xf>
    <xf numFmtId="4" fontId="0" fillId="0" borderId="25" xfId="0" applyNumberFormat="1" applyFont="1" applyBorder="1" applyAlignment="1" applyProtection="1">
      <alignment vertical="center"/>
      <protection locked="0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vertical="center"/>
    </xf>
    <xf numFmtId="0" fontId="36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4" fontId="25" fillId="0" borderId="12" xfId="0" applyNumberFormat="1" applyFont="1" applyBorder="1" applyAlignment="1"/>
    <xf numFmtId="4" fontId="3" fillId="0" borderId="12" xfId="0" applyNumberFormat="1" applyFont="1" applyBorder="1" applyAlignment="1">
      <alignment vertical="center"/>
    </xf>
    <xf numFmtId="4" fontId="5" fillId="0" borderId="0" xfId="0" applyNumberFormat="1" applyFont="1" applyBorder="1" applyAlignment="1"/>
    <xf numFmtId="4" fontId="7" fillId="0" borderId="17" xfId="0" applyNumberFormat="1" applyFont="1" applyBorder="1" applyAlignment="1"/>
    <xf numFmtId="4" fontId="7" fillId="0" borderId="17" xfId="0" applyNumberFormat="1" applyFont="1" applyBorder="1" applyAlignment="1">
      <alignment vertical="center"/>
    </xf>
    <xf numFmtId="0" fontId="37" fillId="0" borderId="12" xfId="0" applyFont="1" applyBorder="1" applyAlignment="1">
      <alignment horizontal="left" vertical="center" wrapText="1"/>
    </xf>
    <xf numFmtId="0" fontId="10" fillId="0" borderId="12" xfId="0" applyFont="1" applyBorder="1" applyAlignment="1">
      <alignment vertical="center"/>
    </xf>
    <xf numFmtId="0" fontId="37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38" fillId="0" borderId="25" xfId="0" applyFont="1" applyBorder="1" applyAlignment="1" applyProtection="1">
      <alignment horizontal="left" vertical="center" wrapText="1"/>
      <protection locked="0"/>
    </xf>
    <xf numFmtId="0" fontId="38" fillId="0" borderId="25" xfId="0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vertical="center"/>
      <protection locked="0"/>
    </xf>
    <xf numFmtId="4" fontId="7" fillId="0" borderId="23" xfId="0" applyNumberFormat="1" applyFont="1" applyBorder="1" applyAlignment="1"/>
    <xf numFmtId="4" fontId="7" fillId="0" borderId="23" xfId="0" applyNumberFormat="1" applyFont="1" applyBorder="1" applyAlignment="1">
      <alignment vertical="center"/>
    </xf>
    <xf numFmtId="0" fontId="0" fillId="36" borderId="25" xfId="0" applyFont="1" applyFill="1" applyBorder="1" applyAlignment="1" applyProtection="1">
      <alignment horizontal="left" vertical="center" wrapText="1"/>
      <protection locked="0"/>
    </xf>
    <xf numFmtId="4" fontId="0" fillId="36" borderId="25" xfId="0" applyNumberFormat="1" applyFont="1" applyFill="1" applyBorder="1" applyAlignment="1" applyProtection="1">
      <alignment vertical="center"/>
      <protection locked="0"/>
    </xf>
    <xf numFmtId="0" fontId="14" fillId="2" borderId="0" xfId="1" applyFont="1" applyFill="1" applyAlignment="1" applyProtection="1">
      <alignment horizontal="center" vertical="center"/>
    </xf>
    <xf numFmtId="4" fontId="5" fillId="0" borderId="12" xfId="0" applyNumberFormat="1" applyFont="1" applyBorder="1" applyAlignment="1"/>
    <xf numFmtId="4" fontId="5" fillId="0" borderId="12" xfId="0" applyNumberFormat="1" applyFont="1" applyBorder="1" applyAlignment="1">
      <alignment vertical="center"/>
    </xf>
    <xf numFmtId="49" fontId="41" fillId="0" borderId="26" xfId="2" applyNumberFormat="1" applyFont="1" applyFill="1" applyBorder="1" applyAlignment="1" applyProtection="1">
      <alignment horizontal="left" wrapText="1"/>
      <protection locked="0"/>
    </xf>
    <xf numFmtId="0" fontId="40" fillId="0" borderId="26" xfId="2" applyBorder="1" applyAlignment="1"/>
    <xf numFmtId="0" fontId="84" fillId="0" borderId="46" xfId="5" applyFont="1" applyBorder="1" applyAlignment="1" applyProtection="1">
      <alignment horizontal="center" vertical="center"/>
      <protection locked="0" hidden="1"/>
    </xf>
    <xf numFmtId="0" fontId="84" fillId="0" borderId="47" xfId="5" applyFont="1" applyBorder="1" applyAlignment="1" applyProtection="1">
      <alignment horizontal="center" vertical="center"/>
      <protection locked="0" hidden="1"/>
    </xf>
    <xf numFmtId="0" fontId="84" fillId="0" borderId="48" xfId="5" applyFont="1" applyBorder="1" applyAlignment="1" applyProtection="1">
      <alignment horizontal="center" vertical="center"/>
      <protection locked="0" hidden="1"/>
    </xf>
    <xf numFmtId="0" fontId="84" fillId="0" borderId="49" xfId="5" applyFont="1" applyBorder="1" applyAlignment="1" applyProtection="1">
      <alignment horizontal="center" vertical="center"/>
      <protection locked="0" hidden="1"/>
    </xf>
    <xf numFmtId="0" fontId="84" fillId="0" borderId="0" xfId="5" applyFont="1" applyBorder="1" applyAlignment="1" applyProtection="1">
      <alignment horizontal="center" vertical="center"/>
      <protection locked="0" hidden="1"/>
    </xf>
    <xf numFmtId="0" fontId="84" fillId="0" borderId="50" xfId="5" applyFont="1" applyBorder="1" applyAlignment="1" applyProtection="1">
      <alignment horizontal="center" vertical="center"/>
      <protection locked="0" hidden="1"/>
    </xf>
    <xf numFmtId="0" fontId="84" fillId="0" borderId="51" xfId="5" applyFont="1" applyBorder="1" applyAlignment="1" applyProtection="1">
      <alignment horizontal="center" vertical="center"/>
      <protection locked="0" hidden="1"/>
    </xf>
    <xf numFmtId="0" fontId="84" fillId="0" borderId="52" xfId="5" applyFont="1" applyBorder="1" applyAlignment="1" applyProtection="1">
      <alignment horizontal="center" vertical="center"/>
      <protection locked="0" hidden="1"/>
    </xf>
    <xf numFmtId="0" fontId="84" fillId="0" borderId="53" xfId="5" applyFont="1" applyBorder="1" applyAlignment="1" applyProtection="1">
      <alignment horizontal="center" vertical="center"/>
      <protection locked="0" hidden="1"/>
    </xf>
    <xf numFmtId="0" fontId="85" fillId="0" borderId="54" xfId="5" applyFont="1" applyBorder="1" applyAlignment="1" applyProtection="1">
      <alignment horizontal="center" vertical="center"/>
      <protection locked="0" hidden="1"/>
    </xf>
    <xf numFmtId="0" fontId="85" fillId="0" borderId="55" xfId="5" applyFont="1" applyBorder="1" applyAlignment="1" applyProtection="1">
      <alignment horizontal="center" vertical="center"/>
      <protection locked="0" hidden="1"/>
    </xf>
    <xf numFmtId="0" fontId="85" fillId="0" borderId="56" xfId="5" applyFont="1" applyBorder="1" applyAlignment="1" applyProtection="1">
      <alignment horizontal="center" vertical="center"/>
      <protection locked="0" hidden="1"/>
    </xf>
    <xf numFmtId="0" fontId="86" fillId="0" borderId="32" xfId="5" applyFont="1" applyBorder="1" applyAlignment="1">
      <alignment horizontal="left"/>
    </xf>
    <xf numFmtId="0" fontId="86" fillId="0" borderId="33" xfId="5" applyFont="1" applyBorder="1" applyAlignment="1">
      <alignment horizontal="left"/>
    </xf>
    <xf numFmtId="0" fontId="86" fillId="0" borderId="34" xfId="5" applyFont="1" applyBorder="1" applyAlignment="1">
      <alignment horizontal="left"/>
    </xf>
    <xf numFmtId="0" fontId="90" fillId="0" borderId="32" xfId="5" applyFont="1" applyBorder="1" applyAlignment="1">
      <alignment horizontal="right"/>
    </xf>
    <xf numFmtId="0" fontId="90" fillId="0" borderId="33" xfId="5" applyFont="1" applyBorder="1" applyAlignment="1">
      <alignment horizontal="right"/>
    </xf>
    <xf numFmtId="0" fontId="90" fillId="0" borderId="34" xfId="5" applyFont="1" applyBorder="1" applyAlignment="1">
      <alignment horizontal="right"/>
    </xf>
  </cellXfs>
  <cellStyles count="84"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60% - Accent1" xfId="21"/>
    <cellStyle name="60% - Accent2" xfId="22"/>
    <cellStyle name="60% - Accent3" xfId="23"/>
    <cellStyle name="60% - Accent4" xfId="24"/>
    <cellStyle name="60% - Accent5" xfId="25"/>
    <cellStyle name="60% - Accent6" xfId="26"/>
    <cellStyle name="Accent1" xfId="27"/>
    <cellStyle name="Accent2" xfId="28"/>
    <cellStyle name="Accent3" xfId="29"/>
    <cellStyle name="Accent4" xfId="30"/>
    <cellStyle name="Accent5" xfId="31"/>
    <cellStyle name="Accent6" xfId="32"/>
    <cellStyle name="Bad" xfId="33"/>
    <cellStyle name="Calculation" xfId="34"/>
    <cellStyle name="ceník Kč" xfId="35"/>
    <cellStyle name="ceník Kód" xfId="36"/>
    <cellStyle name="ceník Text 3" xfId="37"/>
    <cellStyle name="Čárka 2" xfId="38"/>
    <cellStyle name="Explanatory Text" xfId="39"/>
    <cellStyle name="Good" xfId="40"/>
    <cellStyle name="Heading 1" xfId="41"/>
    <cellStyle name="Heading 2" xfId="42"/>
    <cellStyle name="Heading 3" xfId="43"/>
    <cellStyle name="Heading 4" xfId="44"/>
    <cellStyle name="Hypertextový odkaz" xfId="1" builtinId="8"/>
    <cellStyle name="Hypertextový odkaz 2" xfId="45"/>
    <cellStyle name="Check Cell" xfId="46"/>
    <cellStyle name="Input" xfId="47"/>
    <cellStyle name="Linked Cell" xfId="48"/>
    <cellStyle name="Měna 2" xfId="6"/>
    <cellStyle name="Neutral" xfId="49"/>
    <cellStyle name="normálne_AL External louvres" xfId="50"/>
    <cellStyle name="Normální" xfId="0" builtinId="0" customBuiltin="1"/>
    <cellStyle name="Normální 2" xfId="2"/>
    <cellStyle name="normální 2 2" xfId="51"/>
    <cellStyle name="Normální 2 2 2" xfId="52"/>
    <cellStyle name="Normální 2 3" xfId="53"/>
    <cellStyle name="Normální 3" xfId="3"/>
    <cellStyle name="Normální 3 2" xfId="4"/>
    <cellStyle name="Normální 3 2 2" xfId="54"/>
    <cellStyle name="Normální 3 2 2 2" xfId="55"/>
    <cellStyle name="Normální 3 2 2 3" xfId="56"/>
    <cellStyle name="Normální 3 2 3" xfId="57"/>
    <cellStyle name="Normální 3 2 4" xfId="58"/>
    <cellStyle name="Normální 3 3" xfId="59"/>
    <cellStyle name="Normální 3 3 2" xfId="60"/>
    <cellStyle name="Normální 3 3 3" xfId="61"/>
    <cellStyle name="Normální 3 4" xfId="62"/>
    <cellStyle name="Normální 3 4 2" xfId="63"/>
    <cellStyle name="Normální 3 4 3" xfId="64"/>
    <cellStyle name="Normální 3 5" xfId="65"/>
    <cellStyle name="Normální 3 6" xfId="66"/>
    <cellStyle name="Normální 4" xfId="5"/>
    <cellStyle name="Normální 5" xfId="67"/>
    <cellStyle name="Normální 6" xfId="68"/>
    <cellStyle name="Normální 7" xfId="69"/>
    <cellStyle name="Normální 8" xfId="70"/>
    <cellStyle name="Normální 9" xfId="71"/>
    <cellStyle name="normální_Kupni_smlouva" xfId="7"/>
    <cellStyle name="normální_Kupni_smlouva 10" xfId="8"/>
    <cellStyle name="Note" xfId="72"/>
    <cellStyle name="Output" xfId="73"/>
    <cellStyle name="písmo DEM ceník" xfId="74"/>
    <cellStyle name="Procenta 2" xfId="75"/>
    <cellStyle name="Procenta 2 2" xfId="76"/>
    <cellStyle name="Procenta 3" xfId="77"/>
    <cellStyle name="Procenta 4" xfId="78"/>
    <cellStyle name="Procenta 4 2" xfId="79"/>
    <cellStyle name="Procenta 5" xfId="80"/>
    <cellStyle name="Title" xfId="81"/>
    <cellStyle name="Total" xfId="82"/>
    <cellStyle name="Warning Text" xfId="83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97"/>
  <sheetViews>
    <sheetView showGridLines="0" tabSelected="1" workbookViewId="0">
      <pane ySplit="1" topLeftCell="A44" activePane="bottomLeft" state="frozen"/>
      <selection pane="bottomLeft" activeCell="AN90" sqref="AN90:AP90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8" width="25.83203125" hidden="1" customWidth="1"/>
    <col min="49" max="49" width="25" hidden="1" customWidth="1"/>
    <col min="50" max="54" width="21.6640625" hidden="1" customWidth="1"/>
    <col min="55" max="55" width="19.1640625" hidden="1" customWidth="1"/>
    <col min="56" max="56" width="25" hidden="1" customWidth="1"/>
    <col min="57" max="58" width="19.1640625" hidden="1" customWidth="1"/>
    <col min="59" max="59" width="66.5" customWidth="1"/>
    <col min="71" max="89" width="9.33203125" hidden="1"/>
  </cols>
  <sheetData>
    <row r="1" spans="1:73" ht="21.4" customHeight="1">
      <c r="A1" s="13" t="s">
        <v>0</v>
      </c>
      <c r="B1" s="14"/>
      <c r="C1" s="14"/>
      <c r="D1" s="15" t="s">
        <v>1</v>
      </c>
      <c r="E1" s="14"/>
      <c r="F1" s="14"/>
      <c r="G1" s="14"/>
      <c r="H1" s="14"/>
      <c r="I1" s="14"/>
      <c r="J1" s="14"/>
      <c r="K1" s="16" t="s">
        <v>2</v>
      </c>
      <c r="L1" s="16"/>
      <c r="M1" s="16"/>
      <c r="N1" s="16"/>
      <c r="O1" s="16"/>
      <c r="P1" s="16"/>
      <c r="Q1" s="16"/>
      <c r="R1" s="16"/>
      <c r="S1" s="16"/>
      <c r="T1" s="14"/>
      <c r="U1" s="14"/>
      <c r="V1" s="14"/>
      <c r="W1" s="16" t="s">
        <v>3</v>
      </c>
      <c r="X1" s="16"/>
      <c r="Y1" s="16"/>
      <c r="Z1" s="16"/>
      <c r="AA1" s="16"/>
      <c r="AB1" s="16"/>
      <c r="AC1" s="16"/>
      <c r="AD1" s="16"/>
      <c r="AE1" s="16"/>
      <c r="AF1" s="16"/>
      <c r="AG1" s="14"/>
      <c r="AH1" s="14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8" t="s">
        <v>4</v>
      </c>
      <c r="BB1" s="18" t="s">
        <v>5</v>
      </c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T1" s="19" t="s">
        <v>6</v>
      </c>
      <c r="BU1" s="19" t="s">
        <v>7</v>
      </c>
    </row>
    <row r="2" spans="1:73" ht="36.950000000000003" customHeight="1">
      <c r="C2" s="446" t="s">
        <v>8</v>
      </c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447"/>
      <c r="S2" s="447"/>
      <c r="T2" s="447"/>
      <c r="U2" s="447"/>
      <c r="V2" s="447"/>
      <c r="W2" s="447"/>
      <c r="X2" s="447"/>
      <c r="Y2" s="447"/>
      <c r="Z2" s="447"/>
      <c r="AA2" s="447"/>
      <c r="AB2" s="447"/>
      <c r="AC2" s="447"/>
      <c r="AD2" s="447"/>
      <c r="AE2" s="447"/>
      <c r="AF2" s="447"/>
      <c r="AG2" s="447"/>
      <c r="AH2" s="447"/>
      <c r="AI2" s="447"/>
      <c r="AJ2" s="447"/>
      <c r="AK2" s="447"/>
      <c r="AL2" s="447"/>
      <c r="AM2" s="447"/>
      <c r="AN2" s="447"/>
      <c r="AO2" s="447"/>
      <c r="AP2" s="447"/>
      <c r="AR2" s="468" t="s">
        <v>9</v>
      </c>
      <c r="AS2" s="469"/>
      <c r="AT2" s="469"/>
      <c r="AU2" s="469"/>
      <c r="AV2" s="469"/>
      <c r="AW2" s="469"/>
      <c r="AX2" s="469"/>
      <c r="AY2" s="469"/>
      <c r="AZ2" s="469"/>
      <c r="BA2" s="469"/>
      <c r="BB2" s="469"/>
      <c r="BC2" s="469"/>
      <c r="BD2" s="469"/>
      <c r="BE2" s="469"/>
      <c r="BF2" s="469"/>
      <c r="BG2" s="469"/>
      <c r="BS2" s="20" t="s">
        <v>10</v>
      </c>
      <c r="BT2" s="20" t="s">
        <v>11</v>
      </c>
    </row>
    <row r="3" spans="1:73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3"/>
      <c r="BS3" s="20" t="s">
        <v>10</v>
      </c>
      <c r="BT3" s="20" t="s">
        <v>12</v>
      </c>
    </row>
    <row r="4" spans="1:73" ht="36.950000000000003" customHeight="1">
      <c r="B4" s="24"/>
      <c r="C4" s="448" t="s">
        <v>13</v>
      </c>
      <c r="D4" s="449"/>
      <c r="E4" s="449"/>
      <c r="F4" s="449"/>
      <c r="G4" s="449"/>
      <c r="H4" s="449"/>
      <c r="I4" s="449"/>
      <c r="J4" s="449"/>
      <c r="K4" s="449"/>
      <c r="L4" s="449"/>
      <c r="M4" s="449"/>
      <c r="N4" s="449"/>
      <c r="O4" s="449"/>
      <c r="P4" s="449"/>
      <c r="Q4" s="449"/>
      <c r="R4" s="449"/>
      <c r="S4" s="449"/>
      <c r="T4" s="449"/>
      <c r="U4" s="449"/>
      <c r="V4" s="449"/>
      <c r="W4" s="449"/>
      <c r="X4" s="449"/>
      <c r="Y4" s="449"/>
      <c r="Z4" s="449"/>
      <c r="AA4" s="449"/>
      <c r="AB4" s="449"/>
      <c r="AC4" s="449"/>
      <c r="AD4" s="449"/>
      <c r="AE4" s="449"/>
      <c r="AF4" s="449"/>
      <c r="AG4" s="449"/>
      <c r="AH4" s="449"/>
      <c r="AI4" s="449"/>
      <c r="AJ4" s="449"/>
      <c r="AK4" s="449"/>
      <c r="AL4" s="449"/>
      <c r="AM4" s="449"/>
      <c r="AN4" s="449"/>
      <c r="AO4" s="449"/>
      <c r="AP4" s="449"/>
      <c r="AQ4" s="25"/>
      <c r="AS4" s="26" t="s">
        <v>14</v>
      </c>
      <c r="BS4" s="20" t="s">
        <v>15</v>
      </c>
    </row>
    <row r="5" spans="1:73" ht="14.45" customHeight="1">
      <c r="B5" s="24"/>
      <c r="C5" s="27"/>
      <c r="D5" s="28" t="s">
        <v>16</v>
      </c>
      <c r="E5" s="27"/>
      <c r="F5" s="27"/>
      <c r="G5" s="27"/>
      <c r="H5" s="27"/>
      <c r="I5" s="27"/>
      <c r="J5" s="27"/>
      <c r="K5" s="450" t="s">
        <v>17</v>
      </c>
      <c r="L5" s="451"/>
      <c r="M5" s="451"/>
      <c r="N5" s="451"/>
      <c r="O5" s="451"/>
      <c r="P5" s="451"/>
      <c r="Q5" s="451"/>
      <c r="R5" s="451"/>
      <c r="S5" s="451"/>
      <c r="T5" s="451"/>
      <c r="U5" s="451"/>
      <c r="V5" s="451"/>
      <c r="W5" s="451"/>
      <c r="X5" s="451"/>
      <c r="Y5" s="451"/>
      <c r="Z5" s="451"/>
      <c r="AA5" s="451"/>
      <c r="AB5" s="451"/>
      <c r="AC5" s="451"/>
      <c r="AD5" s="451"/>
      <c r="AE5" s="451"/>
      <c r="AF5" s="451"/>
      <c r="AG5" s="451"/>
      <c r="AH5" s="451"/>
      <c r="AI5" s="451"/>
      <c r="AJ5" s="451"/>
      <c r="AK5" s="451"/>
      <c r="AL5" s="451"/>
      <c r="AM5" s="451"/>
      <c r="AN5" s="451"/>
      <c r="AO5" s="451"/>
      <c r="AP5" s="27"/>
      <c r="AQ5" s="25"/>
      <c r="BS5" s="20" t="s">
        <v>10</v>
      </c>
    </row>
    <row r="6" spans="1:73" ht="36.950000000000003" customHeight="1">
      <c r="B6" s="24"/>
      <c r="C6" s="27"/>
      <c r="D6" s="30" t="s">
        <v>18</v>
      </c>
      <c r="E6" s="27"/>
      <c r="F6" s="27"/>
      <c r="G6" s="27"/>
      <c r="H6" s="27"/>
      <c r="I6" s="27"/>
      <c r="J6" s="27"/>
      <c r="K6" s="452" t="s">
        <v>19</v>
      </c>
      <c r="L6" s="451"/>
      <c r="M6" s="451"/>
      <c r="N6" s="451"/>
      <c r="O6" s="451"/>
      <c r="P6" s="451"/>
      <c r="Q6" s="451"/>
      <c r="R6" s="451"/>
      <c r="S6" s="451"/>
      <c r="T6" s="451"/>
      <c r="U6" s="451"/>
      <c r="V6" s="451"/>
      <c r="W6" s="451"/>
      <c r="X6" s="451"/>
      <c r="Y6" s="451"/>
      <c r="Z6" s="451"/>
      <c r="AA6" s="451"/>
      <c r="AB6" s="451"/>
      <c r="AC6" s="451"/>
      <c r="AD6" s="451"/>
      <c r="AE6" s="451"/>
      <c r="AF6" s="451"/>
      <c r="AG6" s="451"/>
      <c r="AH6" s="451"/>
      <c r="AI6" s="451"/>
      <c r="AJ6" s="451"/>
      <c r="AK6" s="451"/>
      <c r="AL6" s="451"/>
      <c r="AM6" s="451"/>
      <c r="AN6" s="451"/>
      <c r="AO6" s="451"/>
      <c r="AP6" s="27"/>
      <c r="AQ6" s="25"/>
      <c r="BS6" s="20" t="s">
        <v>10</v>
      </c>
    </row>
    <row r="7" spans="1:73" ht="14.45" customHeight="1">
      <c r="B7" s="24"/>
      <c r="C7" s="27"/>
      <c r="D7" s="31" t="s">
        <v>20</v>
      </c>
      <c r="E7" s="27"/>
      <c r="F7" s="27"/>
      <c r="G7" s="27"/>
      <c r="H7" s="27"/>
      <c r="I7" s="27"/>
      <c r="J7" s="27"/>
      <c r="K7" s="29" t="s">
        <v>5</v>
      </c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31" t="s">
        <v>21</v>
      </c>
      <c r="AL7" s="27"/>
      <c r="AM7" s="27"/>
      <c r="AN7" s="29" t="s">
        <v>5</v>
      </c>
      <c r="AO7" s="27"/>
      <c r="AP7" s="27"/>
      <c r="AQ7" s="25"/>
      <c r="BS7" s="20" t="s">
        <v>10</v>
      </c>
    </row>
    <row r="8" spans="1:73" ht="14.45" customHeight="1">
      <c r="B8" s="24"/>
      <c r="C8" s="27"/>
      <c r="D8" s="31" t="s">
        <v>22</v>
      </c>
      <c r="E8" s="27"/>
      <c r="F8" s="27"/>
      <c r="G8" s="27"/>
      <c r="H8" s="27"/>
      <c r="I8" s="27"/>
      <c r="J8" s="27"/>
      <c r="K8" s="29" t="s">
        <v>23</v>
      </c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31" t="s">
        <v>24</v>
      </c>
      <c r="AL8" s="27"/>
      <c r="AM8" s="27"/>
      <c r="AN8" s="29" t="s">
        <v>25</v>
      </c>
      <c r="AO8" s="27"/>
      <c r="AP8" s="27"/>
      <c r="AQ8" s="25"/>
      <c r="BS8" s="20" t="s">
        <v>10</v>
      </c>
    </row>
    <row r="9" spans="1:73" ht="14.45" customHeight="1">
      <c r="B9" s="24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5"/>
      <c r="BS9" s="20" t="s">
        <v>10</v>
      </c>
    </row>
    <row r="10" spans="1:73" ht="14.45" customHeight="1">
      <c r="B10" s="24"/>
      <c r="C10" s="27"/>
      <c r="D10" s="31" t="s">
        <v>26</v>
      </c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31" t="s">
        <v>27</v>
      </c>
      <c r="AL10" s="27"/>
      <c r="AM10" s="27"/>
      <c r="AN10" s="29" t="s">
        <v>5</v>
      </c>
      <c r="AO10" s="27"/>
      <c r="AP10" s="27"/>
      <c r="AQ10" s="25"/>
      <c r="BS10" s="20" t="s">
        <v>10</v>
      </c>
    </row>
    <row r="11" spans="1:73" ht="18.399999999999999" customHeight="1">
      <c r="B11" s="24"/>
      <c r="C11" s="27"/>
      <c r="D11" s="27"/>
      <c r="E11" s="29" t="s">
        <v>23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31" t="s">
        <v>28</v>
      </c>
      <c r="AL11" s="27"/>
      <c r="AM11" s="27"/>
      <c r="AN11" s="29" t="s">
        <v>5</v>
      </c>
      <c r="AO11" s="27"/>
      <c r="AP11" s="27"/>
      <c r="AQ11" s="25"/>
      <c r="BS11" s="20" t="s">
        <v>10</v>
      </c>
    </row>
    <row r="12" spans="1:73" ht="6.95" customHeight="1">
      <c r="B12" s="24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5"/>
      <c r="BS12" s="20" t="s">
        <v>10</v>
      </c>
    </row>
    <row r="13" spans="1:73" ht="14.45" customHeight="1">
      <c r="B13" s="24"/>
      <c r="C13" s="27"/>
      <c r="D13" s="31" t="s">
        <v>29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31" t="s">
        <v>27</v>
      </c>
      <c r="AL13" s="27"/>
      <c r="AM13" s="27"/>
      <c r="AN13" s="29" t="s">
        <v>5</v>
      </c>
      <c r="AO13" s="27"/>
      <c r="AP13" s="27"/>
      <c r="AQ13" s="25"/>
      <c r="BS13" s="20" t="s">
        <v>10</v>
      </c>
    </row>
    <row r="14" spans="1:73" ht="15">
      <c r="B14" s="24"/>
      <c r="C14" s="27"/>
      <c r="D14" s="27"/>
      <c r="E14" s="29" t="s">
        <v>23</v>
      </c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31" t="s">
        <v>28</v>
      </c>
      <c r="AL14" s="27"/>
      <c r="AM14" s="27"/>
      <c r="AN14" s="29" t="s">
        <v>5</v>
      </c>
      <c r="AO14" s="27"/>
      <c r="AP14" s="27"/>
      <c r="AQ14" s="25"/>
      <c r="BS14" s="20" t="s">
        <v>10</v>
      </c>
    </row>
    <row r="15" spans="1:73" ht="6.95" customHeight="1">
      <c r="B15" s="24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5"/>
      <c r="BS15" s="20" t="s">
        <v>6</v>
      </c>
    </row>
    <row r="16" spans="1:73" ht="14.45" customHeight="1">
      <c r="B16" s="24"/>
      <c r="C16" s="27"/>
      <c r="D16" s="31" t="s">
        <v>30</v>
      </c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31" t="s">
        <v>27</v>
      </c>
      <c r="AL16" s="27"/>
      <c r="AM16" s="27"/>
      <c r="AN16" s="29" t="s">
        <v>5</v>
      </c>
      <c r="AO16" s="27"/>
      <c r="AP16" s="27"/>
      <c r="AQ16" s="25"/>
      <c r="BS16" s="20" t="s">
        <v>6</v>
      </c>
    </row>
    <row r="17" spans="2:71" ht="18.399999999999999" customHeight="1">
      <c r="B17" s="24"/>
      <c r="C17" s="27"/>
      <c r="D17" s="27"/>
      <c r="E17" s="29" t="s">
        <v>31</v>
      </c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31" t="s">
        <v>28</v>
      </c>
      <c r="AL17" s="27"/>
      <c r="AM17" s="27"/>
      <c r="AN17" s="29" t="s">
        <v>5</v>
      </c>
      <c r="AO17" s="27"/>
      <c r="AP17" s="27"/>
      <c r="AQ17" s="25"/>
      <c r="BS17" s="20" t="s">
        <v>7</v>
      </c>
    </row>
    <row r="18" spans="2:71" ht="6.95" customHeight="1">
      <c r="B18" s="24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5"/>
      <c r="BS18" s="20" t="s">
        <v>10</v>
      </c>
    </row>
    <row r="19" spans="2:71" ht="14.45" customHeight="1">
      <c r="B19" s="24"/>
      <c r="C19" s="27"/>
      <c r="D19" s="31" t="s">
        <v>32</v>
      </c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31" t="s">
        <v>27</v>
      </c>
      <c r="AL19" s="27"/>
      <c r="AM19" s="27"/>
      <c r="AN19" s="29" t="s">
        <v>5</v>
      </c>
      <c r="AO19" s="27"/>
      <c r="AP19" s="27"/>
      <c r="AQ19" s="25"/>
      <c r="BS19" s="20" t="s">
        <v>10</v>
      </c>
    </row>
    <row r="20" spans="2:71" ht="18.399999999999999" customHeight="1">
      <c r="B20" s="24"/>
      <c r="C20" s="27"/>
      <c r="D20" s="27"/>
      <c r="E20" s="29" t="s">
        <v>33</v>
      </c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31" t="s">
        <v>28</v>
      </c>
      <c r="AL20" s="27"/>
      <c r="AM20" s="27"/>
      <c r="AN20" s="29" t="s">
        <v>5</v>
      </c>
      <c r="AO20" s="27"/>
      <c r="AP20" s="27"/>
      <c r="AQ20" s="25"/>
    </row>
    <row r="21" spans="2:71" ht="6.95" customHeight="1">
      <c r="B21" s="24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5"/>
    </row>
    <row r="22" spans="2:71" ht="15">
      <c r="B22" s="24"/>
      <c r="C22" s="27"/>
      <c r="D22" s="31" t="s">
        <v>34</v>
      </c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5"/>
    </row>
    <row r="23" spans="2:71" ht="22.5" customHeight="1">
      <c r="B23" s="24"/>
      <c r="C23" s="27"/>
      <c r="D23" s="27"/>
      <c r="E23" s="453" t="s">
        <v>5</v>
      </c>
      <c r="F23" s="453"/>
      <c r="G23" s="453"/>
      <c r="H23" s="453"/>
      <c r="I23" s="453"/>
      <c r="J23" s="453"/>
      <c r="K23" s="453"/>
      <c r="L23" s="453"/>
      <c r="M23" s="453"/>
      <c r="N23" s="453"/>
      <c r="O23" s="453"/>
      <c r="P23" s="453"/>
      <c r="Q23" s="453"/>
      <c r="R23" s="453"/>
      <c r="S23" s="453"/>
      <c r="T23" s="453"/>
      <c r="U23" s="453"/>
      <c r="V23" s="453"/>
      <c r="W23" s="453"/>
      <c r="X23" s="453"/>
      <c r="Y23" s="453"/>
      <c r="Z23" s="453"/>
      <c r="AA23" s="453"/>
      <c r="AB23" s="453"/>
      <c r="AC23" s="453"/>
      <c r="AD23" s="453"/>
      <c r="AE23" s="453"/>
      <c r="AF23" s="453"/>
      <c r="AG23" s="453"/>
      <c r="AH23" s="453"/>
      <c r="AI23" s="453"/>
      <c r="AJ23" s="453"/>
      <c r="AK23" s="453"/>
      <c r="AL23" s="453"/>
      <c r="AM23" s="453"/>
      <c r="AN23" s="453"/>
      <c r="AO23" s="27"/>
      <c r="AP23" s="27"/>
      <c r="AQ23" s="25"/>
    </row>
    <row r="24" spans="2:71" ht="6.95" customHeight="1">
      <c r="B24" s="24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5"/>
    </row>
    <row r="25" spans="2:71" ht="6.95" customHeight="1">
      <c r="B25" s="24"/>
      <c r="C25" s="27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27"/>
      <c r="AQ25" s="25"/>
    </row>
    <row r="26" spans="2:71" ht="14.45" customHeight="1">
      <c r="B26" s="24"/>
      <c r="C26" s="27"/>
      <c r="D26" s="33" t="s">
        <v>35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454"/>
      <c r="AL26" s="451"/>
      <c r="AM26" s="451"/>
      <c r="AN26" s="451"/>
      <c r="AO26" s="451"/>
      <c r="AP26" s="27"/>
      <c r="AQ26" s="25"/>
    </row>
    <row r="27" spans="2:71" ht="15">
      <c r="B27" s="24"/>
      <c r="C27" s="27"/>
      <c r="D27" s="27"/>
      <c r="E27" s="31" t="s">
        <v>36</v>
      </c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455"/>
      <c r="AL27" s="455"/>
      <c r="AM27" s="455"/>
      <c r="AN27" s="455"/>
      <c r="AO27" s="455"/>
      <c r="AP27" s="27"/>
      <c r="AQ27" s="25"/>
    </row>
    <row r="28" spans="2:71" s="1" customFormat="1" ht="15">
      <c r="B28" s="34"/>
      <c r="C28" s="35"/>
      <c r="D28" s="35"/>
      <c r="E28" s="31" t="s">
        <v>37</v>
      </c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455"/>
      <c r="AL28" s="455"/>
      <c r="AM28" s="455"/>
      <c r="AN28" s="455"/>
      <c r="AO28" s="455"/>
      <c r="AP28" s="35"/>
      <c r="AQ28" s="36"/>
    </row>
    <row r="29" spans="2:71" s="1" customFormat="1" ht="14.45" customHeight="1">
      <c r="B29" s="34"/>
      <c r="C29" s="35"/>
      <c r="D29" s="33" t="s">
        <v>38</v>
      </c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454"/>
      <c r="AL29" s="454"/>
      <c r="AM29" s="454"/>
      <c r="AN29" s="454"/>
      <c r="AO29" s="454"/>
      <c r="AP29" s="35"/>
      <c r="AQ29" s="36"/>
    </row>
    <row r="30" spans="2:71" s="1" customFormat="1" ht="6.95" customHeight="1">
      <c r="B30" s="34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6"/>
    </row>
    <row r="31" spans="2:71" s="1" customFormat="1" ht="25.9" customHeight="1">
      <c r="B31" s="34"/>
      <c r="C31" s="35"/>
      <c r="D31" s="37" t="s">
        <v>39</v>
      </c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456">
        <f>SUM(AG96)</f>
        <v>0</v>
      </c>
      <c r="AL31" s="457"/>
      <c r="AM31" s="457"/>
      <c r="AN31" s="457"/>
      <c r="AO31" s="457"/>
      <c r="AP31" s="35"/>
      <c r="AQ31" s="36"/>
    </row>
    <row r="32" spans="2:71" s="1" customFormat="1" ht="6.95" customHeight="1">
      <c r="B32" s="34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6"/>
    </row>
    <row r="33" spans="2:43" s="2" customFormat="1" ht="14.45" customHeight="1">
      <c r="B33" s="39"/>
      <c r="C33" s="40"/>
      <c r="D33" s="41" t="s">
        <v>40</v>
      </c>
      <c r="E33" s="40"/>
      <c r="F33" s="41" t="s">
        <v>41</v>
      </c>
      <c r="G33" s="40"/>
      <c r="H33" s="40"/>
      <c r="I33" s="40"/>
      <c r="J33" s="40"/>
      <c r="K33" s="40"/>
      <c r="L33" s="458">
        <v>0.21</v>
      </c>
      <c r="M33" s="459"/>
      <c r="N33" s="459"/>
      <c r="O33" s="459"/>
      <c r="P33" s="40"/>
      <c r="Q33" s="40"/>
      <c r="R33" s="40"/>
      <c r="S33" s="40"/>
      <c r="T33" s="43" t="s">
        <v>42</v>
      </c>
      <c r="U33" s="40"/>
      <c r="V33" s="40"/>
      <c r="W33" s="460">
        <f>AK31</f>
        <v>0</v>
      </c>
      <c r="X33" s="459"/>
      <c r="Y33" s="459"/>
      <c r="Z33" s="459"/>
      <c r="AA33" s="459"/>
      <c r="AB33" s="459"/>
      <c r="AC33" s="459"/>
      <c r="AD33" s="459"/>
      <c r="AE33" s="459"/>
      <c r="AF33" s="40"/>
      <c r="AG33" s="40"/>
      <c r="AH33" s="40"/>
      <c r="AI33" s="40"/>
      <c r="AJ33" s="40"/>
      <c r="AK33" s="460">
        <f>W33*0.21</f>
        <v>0</v>
      </c>
      <c r="AL33" s="459"/>
      <c r="AM33" s="459"/>
      <c r="AN33" s="459"/>
      <c r="AO33" s="459"/>
      <c r="AP33" s="40"/>
      <c r="AQ33" s="44"/>
    </row>
    <row r="34" spans="2:43" s="2" customFormat="1" ht="14.45" customHeight="1">
      <c r="B34" s="39"/>
      <c r="C34" s="40"/>
      <c r="D34" s="40"/>
      <c r="E34" s="40"/>
      <c r="F34" s="41" t="s">
        <v>43</v>
      </c>
      <c r="G34" s="40"/>
      <c r="H34" s="40"/>
      <c r="I34" s="40"/>
      <c r="J34" s="40"/>
      <c r="K34" s="40"/>
      <c r="L34" s="458">
        <v>0.15</v>
      </c>
      <c r="M34" s="459"/>
      <c r="N34" s="459"/>
      <c r="O34" s="459"/>
      <c r="P34" s="40"/>
      <c r="Q34" s="40"/>
      <c r="R34" s="40"/>
      <c r="S34" s="40"/>
      <c r="T34" s="43" t="s">
        <v>42</v>
      </c>
      <c r="U34" s="40"/>
      <c r="V34" s="40"/>
      <c r="W34" s="460">
        <v>0</v>
      </c>
      <c r="X34" s="459"/>
      <c r="Y34" s="459"/>
      <c r="Z34" s="459"/>
      <c r="AA34" s="459"/>
      <c r="AB34" s="459"/>
      <c r="AC34" s="459"/>
      <c r="AD34" s="459"/>
      <c r="AE34" s="459"/>
      <c r="AF34" s="40"/>
      <c r="AG34" s="40"/>
      <c r="AH34" s="40"/>
      <c r="AI34" s="40"/>
      <c r="AJ34" s="40"/>
      <c r="AK34" s="460">
        <v>0</v>
      </c>
      <c r="AL34" s="459"/>
      <c r="AM34" s="459"/>
      <c r="AN34" s="459"/>
      <c r="AO34" s="459"/>
      <c r="AP34" s="40"/>
      <c r="AQ34" s="44"/>
    </row>
    <row r="35" spans="2:43" s="2" customFormat="1" ht="14.45" hidden="1" customHeight="1">
      <c r="B35" s="39"/>
      <c r="C35" s="40"/>
      <c r="D35" s="40"/>
      <c r="E35" s="40"/>
      <c r="F35" s="41" t="s">
        <v>44</v>
      </c>
      <c r="G35" s="40"/>
      <c r="H35" s="40"/>
      <c r="I35" s="40"/>
      <c r="J35" s="40"/>
      <c r="K35" s="40"/>
      <c r="L35" s="458">
        <v>0.21</v>
      </c>
      <c r="M35" s="459"/>
      <c r="N35" s="459"/>
      <c r="O35" s="459"/>
      <c r="P35" s="40"/>
      <c r="Q35" s="40"/>
      <c r="R35" s="40"/>
      <c r="S35" s="40"/>
      <c r="T35" s="43" t="s">
        <v>42</v>
      </c>
      <c r="U35" s="40"/>
      <c r="V35" s="40"/>
      <c r="W35" s="460">
        <f>ROUND(BD87+SUM(CF95),2)</f>
        <v>0</v>
      </c>
      <c r="X35" s="459"/>
      <c r="Y35" s="459"/>
      <c r="Z35" s="459"/>
      <c r="AA35" s="459"/>
      <c r="AB35" s="459"/>
      <c r="AC35" s="459"/>
      <c r="AD35" s="459"/>
      <c r="AE35" s="459"/>
      <c r="AF35" s="40"/>
      <c r="AG35" s="40"/>
      <c r="AH35" s="40"/>
      <c r="AI35" s="40"/>
      <c r="AJ35" s="40"/>
      <c r="AK35" s="460">
        <v>0</v>
      </c>
      <c r="AL35" s="459"/>
      <c r="AM35" s="459"/>
      <c r="AN35" s="459"/>
      <c r="AO35" s="459"/>
      <c r="AP35" s="40"/>
      <c r="AQ35" s="44"/>
    </row>
    <row r="36" spans="2:43" s="2" customFormat="1" ht="14.45" hidden="1" customHeight="1">
      <c r="B36" s="39"/>
      <c r="C36" s="40"/>
      <c r="D36" s="40"/>
      <c r="E36" s="40"/>
      <c r="F36" s="41" t="s">
        <v>45</v>
      </c>
      <c r="G36" s="40"/>
      <c r="H36" s="40"/>
      <c r="I36" s="40"/>
      <c r="J36" s="40"/>
      <c r="K36" s="40"/>
      <c r="L36" s="458">
        <v>0.15</v>
      </c>
      <c r="M36" s="459"/>
      <c r="N36" s="459"/>
      <c r="O36" s="459"/>
      <c r="P36" s="40"/>
      <c r="Q36" s="40"/>
      <c r="R36" s="40"/>
      <c r="S36" s="40"/>
      <c r="T36" s="43" t="s">
        <v>42</v>
      </c>
      <c r="U36" s="40"/>
      <c r="V36" s="40"/>
      <c r="W36" s="460">
        <f>ROUND(BE87+SUM(CG95),2)</f>
        <v>0</v>
      </c>
      <c r="X36" s="459"/>
      <c r="Y36" s="459"/>
      <c r="Z36" s="459"/>
      <c r="AA36" s="459"/>
      <c r="AB36" s="459"/>
      <c r="AC36" s="459"/>
      <c r="AD36" s="459"/>
      <c r="AE36" s="459"/>
      <c r="AF36" s="40"/>
      <c r="AG36" s="40"/>
      <c r="AH36" s="40"/>
      <c r="AI36" s="40"/>
      <c r="AJ36" s="40"/>
      <c r="AK36" s="460">
        <v>0</v>
      </c>
      <c r="AL36" s="459"/>
      <c r="AM36" s="459"/>
      <c r="AN36" s="459"/>
      <c r="AO36" s="459"/>
      <c r="AP36" s="40"/>
      <c r="AQ36" s="44"/>
    </row>
    <row r="37" spans="2:43" s="2" customFormat="1" ht="14.45" hidden="1" customHeight="1">
      <c r="B37" s="39"/>
      <c r="C37" s="40"/>
      <c r="D37" s="40"/>
      <c r="E37" s="40"/>
      <c r="F37" s="41" t="s">
        <v>46</v>
      </c>
      <c r="G37" s="40"/>
      <c r="H37" s="40"/>
      <c r="I37" s="40"/>
      <c r="J37" s="40"/>
      <c r="K37" s="40"/>
      <c r="L37" s="458">
        <v>0</v>
      </c>
      <c r="M37" s="459"/>
      <c r="N37" s="459"/>
      <c r="O37" s="459"/>
      <c r="P37" s="40"/>
      <c r="Q37" s="40"/>
      <c r="R37" s="40"/>
      <c r="S37" s="40"/>
      <c r="T37" s="43" t="s">
        <v>42</v>
      </c>
      <c r="U37" s="40"/>
      <c r="V37" s="40"/>
      <c r="W37" s="460">
        <f>ROUND(BF87+SUM(CH95),2)</f>
        <v>0</v>
      </c>
      <c r="X37" s="459"/>
      <c r="Y37" s="459"/>
      <c r="Z37" s="459"/>
      <c r="AA37" s="459"/>
      <c r="AB37" s="459"/>
      <c r="AC37" s="459"/>
      <c r="AD37" s="459"/>
      <c r="AE37" s="459"/>
      <c r="AF37" s="40"/>
      <c r="AG37" s="40"/>
      <c r="AH37" s="40"/>
      <c r="AI37" s="40"/>
      <c r="AJ37" s="40"/>
      <c r="AK37" s="460">
        <v>0</v>
      </c>
      <c r="AL37" s="459"/>
      <c r="AM37" s="459"/>
      <c r="AN37" s="459"/>
      <c r="AO37" s="459"/>
      <c r="AP37" s="40"/>
      <c r="AQ37" s="44"/>
    </row>
    <row r="38" spans="2:43" s="1" customFormat="1" ht="6.95" customHeight="1">
      <c r="B38" s="34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6"/>
    </row>
    <row r="39" spans="2:43" s="1" customFormat="1" ht="25.9" customHeight="1">
      <c r="B39" s="34"/>
      <c r="C39" s="45"/>
      <c r="D39" s="46" t="s">
        <v>47</v>
      </c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8" t="s">
        <v>48</v>
      </c>
      <c r="U39" s="47"/>
      <c r="V39" s="47"/>
      <c r="W39" s="47"/>
      <c r="X39" s="477" t="s">
        <v>49</v>
      </c>
      <c r="Y39" s="478"/>
      <c r="Z39" s="478"/>
      <c r="AA39" s="478"/>
      <c r="AB39" s="478"/>
      <c r="AC39" s="47"/>
      <c r="AD39" s="47"/>
      <c r="AE39" s="47"/>
      <c r="AF39" s="47"/>
      <c r="AG39" s="47"/>
      <c r="AH39" s="47"/>
      <c r="AI39" s="47"/>
      <c r="AJ39" s="47"/>
      <c r="AK39" s="479">
        <f>SUM(W33:AO34)</f>
        <v>0</v>
      </c>
      <c r="AL39" s="478"/>
      <c r="AM39" s="478"/>
      <c r="AN39" s="478"/>
      <c r="AO39" s="480"/>
      <c r="AP39" s="45"/>
      <c r="AQ39" s="36"/>
    </row>
    <row r="40" spans="2:43" s="1" customFormat="1" ht="14.45" customHeight="1">
      <c r="B40" s="34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6"/>
    </row>
    <row r="41" spans="2:43">
      <c r="B41" s="24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5"/>
    </row>
    <row r="42" spans="2:43">
      <c r="B42" s="24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5"/>
    </row>
    <row r="43" spans="2:43">
      <c r="B43" s="24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5"/>
    </row>
    <row r="44" spans="2:43">
      <c r="B44" s="24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5"/>
    </row>
    <row r="45" spans="2:43">
      <c r="B45" s="24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5"/>
    </row>
    <row r="46" spans="2:43">
      <c r="B46" s="24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5"/>
    </row>
    <row r="47" spans="2:43">
      <c r="B47" s="24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5"/>
    </row>
    <row r="48" spans="2:43">
      <c r="B48" s="24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5"/>
    </row>
    <row r="49" spans="2:43" s="1" customFormat="1" ht="15">
      <c r="B49" s="34"/>
      <c r="C49" s="35"/>
      <c r="D49" s="49" t="s">
        <v>50</v>
      </c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1"/>
      <c r="AA49" s="35"/>
      <c r="AB49" s="35"/>
      <c r="AC49" s="49" t="s">
        <v>51</v>
      </c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1"/>
      <c r="AP49" s="35"/>
      <c r="AQ49" s="36"/>
    </row>
    <row r="50" spans="2:43">
      <c r="B50" s="24"/>
      <c r="C50" s="27"/>
      <c r="D50" s="52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53"/>
      <c r="AA50" s="27"/>
      <c r="AB50" s="27"/>
      <c r="AC50" s="52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53"/>
      <c r="AP50" s="27"/>
      <c r="AQ50" s="25"/>
    </row>
    <row r="51" spans="2:43">
      <c r="B51" s="24"/>
      <c r="C51" s="27"/>
      <c r="D51" s="52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53"/>
      <c r="AA51" s="27"/>
      <c r="AB51" s="27"/>
      <c r="AC51" s="52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53"/>
      <c r="AP51" s="27"/>
      <c r="AQ51" s="25"/>
    </row>
    <row r="52" spans="2:43">
      <c r="B52" s="24"/>
      <c r="C52" s="27"/>
      <c r="D52" s="52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53"/>
      <c r="AA52" s="27"/>
      <c r="AB52" s="27"/>
      <c r="AC52" s="52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53"/>
      <c r="AP52" s="27"/>
      <c r="AQ52" s="25"/>
    </row>
    <row r="53" spans="2:43">
      <c r="B53" s="24"/>
      <c r="C53" s="27"/>
      <c r="D53" s="52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53"/>
      <c r="AA53" s="27"/>
      <c r="AB53" s="27"/>
      <c r="AC53" s="52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53"/>
      <c r="AP53" s="27"/>
      <c r="AQ53" s="25"/>
    </row>
    <row r="54" spans="2:43">
      <c r="B54" s="24"/>
      <c r="C54" s="27"/>
      <c r="D54" s="52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53"/>
      <c r="AA54" s="27"/>
      <c r="AB54" s="27"/>
      <c r="AC54" s="52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53"/>
      <c r="AP54" s="27"/>
      <c r="AQ54" s="25"/>
    </row>
    <row r="55" spans="2:43">
      <c r="B55" s="24"/>
      <c r="C55" s="27"/>
      <c r="D55" s="52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53"/>
      <c r="AA55" s="27"/>
      <c r="AB55" s="27"/>
      <c r="AC55" s="52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53"/>
      <c r="AP55" s="27"/>
      <c r="AQ55" s="25"/>
    </row>
    <row r="56" spans="2:43">
      <c r="B56" s="24"/>
      <c r="C56" s="27"/>
      <c r="D56" s="52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53"/>
      <c r="AA56" s="27"/>
      <c r="AB56" s="27"/>
      <c r="AC56" s="52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53"/>
      <c r="AP56" s="27"/>
      <c r="AQ56" s="25"/>
    </row>
    <row r="57" spans="2:43">
      <c r="B57" s="24"/>
      <c r="C57" s="27"/>
      <c r="D57" s="52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53"/>
      <c r="AA57" s="27"/>
      <c r="AB57" s="27"/>
      <c r="AC57" s="52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53"/>
      <c r="AP57" s="27"/>
      <c r="AQ57" s="25"/>
    </row>
    <row r="58" spans="2:43" s="1" customFormat="1" ht="15">
      <c r="B58" s="34"/>
      <c r="C58" s="35"/>
      <c r="D58" s="54" t="s">
        <v>52</v>
      </c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6" t="s">
        <v>53</v>
      </c>
      <c r="S58" s="55"/>
      <c r="T58" s="55"/>
      <c r="U58" s="55"/>
      <c r="V58" s="55"/>
      <c r="W58" s="55"/>
      <c r="X58" s="55"/>
      <c r="Y58" s="55"/>
      <c r="Z58" s="57"/>
      <c r="AA58" s="35"/>
      <c r="AB58" s="35"/>
      <c r="AC58" s="54" t="s">
        <v>52</v>
      </c>
      <c r="AD58" s="55"/>
      <c r="AE58" s="55"/>
      <c r="AF58" s="55"/>
      <c r="AG58" s="55"/>
      <c r="AH58" s="55"/>
      <c r="AI58" s="55"/>
      <c r="AJ58" s="55"/>
      <c r="AK58" s="55"/>
      <c r="AL58" s="55"/>
      <c r="AM58" s="56" t="s">
        <v>53</v>
      </c>
      <c r="AN58" s="55"/>
      <c r="AO58" s="57"/>
      <c r="AP58" s="35"/>
      <c r="AQ58" s="36"/>
    </row>
    <row r="59" spans="2:43">
      <c r="B59" s="24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5"/>
    </row>
    <row r="60" spans="2:43" s="1" customFormat="1" ht="15">
      <c r="B60" s="34"/>
      <c r="C60" s="35"/>
      <c r="D60" s="49" t="s">
        <v>54</v>
      </c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1"/>
      <c r="AA60" s="35"/>
      <c r="AB60" s="35"/>
      <c r="AC60" s="49" t="s">
        <v>55</v>
      </c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1"/>
      <c r="AP60" s="35"/>
      <c r="AQ60" s="36"/>
    </row>
    <row r="61" spans="2:43">
      <c r="B61" s="24"/>
      <c r="C61" s="27"/>
      <c r="D61" s="52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53"/>
      <c r="AA61" s="27"/>
      <c r="AB61" s="27"/>
      <c r="AC61" s="52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53"/>
      <c r="AP61" s="27"/>
      <c r="AQ61" s="25"/>
    </row>
    <row r="62" spans="2:43">
      <c r="B62" s="24"/>
      <c r="C62" s="27"/>
      <c r="D62" s="52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53"/>
      <c r="AA62" s="27"/>
      <c r="AB62" s="27"/>
      <c r="AC62" s="52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53"/>
      <c r="AP62" s="27"/>
      <c r="AQ62" s="25"/>
    </row>
    <row r="63" spans="2:43">
      <c r="B63" s="24"/>
      <c r="C63" s="27"/>
      <c r="D63" s="52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53"/>
      <c r="AA63" s="27"/>
      <c r="AB63" s="27"/>
      <c r="AC63" s="52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53"/>
      <c r="AP63" s="27"/>
      <c r="AQ63" s="25"/>
    </row>
    <row r="64" spans="2:43">
      <c r="B64" s="24"/>
      <c r="C64" s="27"/>
      <c r="D64" s="52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53"/>
      <c r="AA64" s="27"/>
      <c r="AB64" s="27"/>
      <c r="AC64" s="52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53"/>
      <c r="AP64" s="27"/>
      <c r="AQ64" s="25"/>
    </row>
    <row r="65" spans="2:43">
      <c r="B65" s="24"/>
      <c r="C65" s="27"/>
      <c r="D65" s="52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53"/>
      <c r="AA65" s="27"/>
      <c r="AB65" s="27"/>
      <c r="AC65" s="52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53"/>
      <c r="AP65" s="27"/>
      <c r="AQ65" s="25"/>
    </row>
    <row r="66" spans="2:43">
      <c r="B66" s="24"/>
      <c r="C66" s="27"/>
      <c r="D66" s="52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53"/>
      <c r="AA66" s="27"/>
      <c r="AB66" s="27"/>
      <c r="AC66" s="52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53"/>
      <c r="AP66" s="27"/>
      <c r="AQ66" s="25"/>
    </row>
    <row r="67" spans="2:43">
      <c r="B67" s="24"/>
      <c r="C67" s="27"/>
      <c r="D67" s="52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53"/>
      <c r="AA67" s="27"/>
      <c r="AB67" s="27"/>
      <c r="AC67" s="52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53"/>
      <c r="AP67" s="27"/>
      <c r="AQ67" s="25"/>
    </row>
    <row r="68" spans="2:43">
      <c r="B68" s="24"/>
      <c r="C68" s="27"/>
      <c r="D68" s="52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53"/>
      <c r="AA68" s="27"/>
      <c r="AB68" s="27"/>
      <c r="AC68" s="52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53"/>
      <c r="AP68" s="27"/>
      <c r="AQ68" s="25"/>
    </row>
    <row r="69" spans="2:43" s="1" customFormat="1" ht="15">
      <c r="B69" s="34"/>
      <c r="C69" s="35"/>
      <c r="D69" s="54" t="s">
        <v>52</v>
      </c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6" t="s">
        <v>53</v>
      </c>
      <c r="S69" s="55"/>
      <c r="T69" s="55"/>
      <c r="U69" s="55"/>
      <c r="V69" s="55"/>
      <c r="W69" s="55"/>
      <c r="X69" s="55"/>
      <c r="Y69" s="55"/>
      <c r="Z69" s="57"/>
      <c r="AA69" s="35"/>
      <c r="AB69" s="35"/>
      <c r="AC69" s="54" t="s">
        <v>52</v>
      </c>
      <c r="AD69" s="55"/>
      <c r="AE69" s="55"/>
      <c r="AF69" s="55"/>
      <c r="AG69" s="55"/>
      <c r="AH69" s="55"/>
      <c r="AI69" s="55"/>
      <c r="AJ69" s="55"/>
      <c r="AK69" s="55"/>
      <c r="AL69" s="55"/>
      <c r="AM69" s="56" t="s">
        <v>53</v>
      </c>
      <c r="AN69" s="55"/>
      <c r="AO69" s="57"/>
      <c r="AP69" s="35"/>
      <c r="AQ69" s="36"/>
    </row>
    <row r="70" spans="2:43" s="1" customFormat="1" ht="6.95" customHeight="1"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6"/>
    </row>
    <row r="71" spans="2:43" s="1" customFormat="1" ht="6.95" customHeight="1">
      <c r="B71" s="58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60"/>
    </row>
    <row r="75" spans="2:43" s="1" customFormat="1" ht="6.95" customHeight="1">
      <c r="B75" s="61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3"/>
    </row>
    <row r="76" spans="2:43" s="1" customFormat="1" ht="36.950000000000003" customHeight="1">
      <c r="B76" s="34"/>
      <c r="C76" s="448" t="s">
        <v>56</v>
      </c>
      <c r="D76" s="449"/>
      <c r="E76" s="449"/>
      <c r="F76" s="449"/>
      <c r="G76" s="449"/>
      <c r="H76" s="449"/>
      <c r="I76" s="449"/>
      <c r="J76" s="449"/>
      <c r="K76" s="449"/>
      <c r="L76" s="449"/>
      <c r="M76" s="449"/>
      <c r="N76" s="449"/>
      <c r="O76" s="449"/>
      <c r="P76" s="449"/>
      <c r="Q76" s="449"/>
      <c r="R76" s="449"/>
      <c r="S76" s="449"/>
      <c r="T76" s="449"/>
      <c r="U76" s="449"/>
      <c r="V76" s="449"/>
      <c r="W76" s="449"/>
      <c r="X76" s="449"/>
      <c r="Y76" s="449"/>
      <c r="Z76" s="449"/>
      <c r="AA76" s="449"/>
      <c r="AB76" s="449"/>
      <c r="AC76" s="449"/>
      <c r="AD76" s="449"/>
      <c r="AE76" s="449"/>
      <c r="AF76" s="449"/>
      <c r="AG76" s="449"/>
      <c r="AH76" s="449"/>
      <c r="AI76" s="449"/>
      <c r="AJ76" s="449"/>
      <c r="AK76" s="449"/>
      <c r="AL76" s="449"/>
      <c r="AM76" s="449"/>
      <c r="AN76" s="449"/>
      <c r="AO76" s="449"/>
      <c r="AP76" s="449"/>
      <c r="AQ76" s="36"/>
    </row>
    <row r="77" spans="2:43" s="3" customFormat="1" ht="14.45" customHeight="1">
      <c r="B77" s="64"/>
      <c r="C77" s="31" t="s">
        <v>16</v>
      </c>
      <c r="D77" s="65"/>
      <c r="E77" s="65"/>
      <c r="F77" s="65"/>
      <c r="G77" s="65"/>
      <c r="H77" s="65"/>
      <c r="I77" s="65"/>
      <c r="J77" s="65"/>
      <c r="K77" s="65"/>
      <c r="L77" s="65" t="str">
        <f>K5</f>
        <v>2017-08</v>
      </c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6"/>
    </row>
    <row r="78" spans="2:43" s="4" customFormat="1" ht="36.950000000000003" customHeight="1">
      <c r="B78" s="67"/>
      <c r="C78" s="68" t="s">
        <v>18</v>
      </c>
      <c r="D78" s="69"/>
      <c r="E78" s="69"/>
      <c r="F78" s="69"/>
      <c r="G78" s="69"/>
      <c r="H78" s="69"/>
      <c r="I78" s="69"/>
      <c r="J78" s="69"/>
      <c r="K78" s="69"/>
      <c r="L78" s="470" t="str">
        <f>K6</f>
        <v>Vestavba podlaží do prostor chovu kontaktních zvířat v objektu technického zázemí ZOO</v>
      </c>
      <c r="M78" s="471"/>
      <c r="N78" s="471"/>
      <c r="O78" s="471"/>
      <c r="P78" s="471"/>
      <c r="Q78" s="471"/>
      <c r="R78" s="471"/>
      <c r="S78" s="471"/>
      <c r="T78" s="471"/>
      <c r="U78" s="471"/>
      <c r="V78" s="471"/>
      <c r="W78" s="471"/>
      <c r="X78" s="471"/>
      <c r="Y78" s="471"/>
      <c r="Z78" s="471"/>
      <c r="AA78" s="471"/>
      <c r="AB78" s="471"/>
      <c r="AC78" s="471"/>
      <c r="AD78" s="471"/>
      <c r="AE78" s="471"/>
      <c r="AF78" s="471"/>
      <c r="AG78" s="471"/>
      <c r="AH78" s="471"/>
      <c r="AI78" s="471"/>
      <c r="AJ78" s="471"/>
      <c r="AK78" s="471"/>
      <c r="AL78" s="471"/>
      <c r="AM78" s="471"/>
      <c r="AN78" s="471"/>
      <c r="AO78" s="471"/>
      <c r="AP78" s="69"/>
      <c r="AQ78" s="70"/>
    </row>
    <row r="79" spans="2:43" s="1" customFormat="1" ht="6.95" customHeight="1">
      <c r="B79" s="34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6"/>
    </row>
    <row r="80" spans="2:43" s="1" customFormat="1" ht="15">
      <c r="B80" s="34"/>
      <c r="C80" s="31" t="s">
        <v>22</v>
      </c>
      <c r="D80" s="35"/>
      <c r="E80" s="35"/>
      <c r="F80" s="35"/>
      <c r="G80" s="35"/>
      <c r="H80" s="35"/>
      <c r="I80" s="35"/>
      <c r="J80" s="35"/>
      <c r="K80" s="35"/>
      <c r="L80" s="71" t="str">
        <f>IF(K8="","",K8)</f>
        <v xml:space="preserve"> </v>
      </c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1" t="s">
        <v>24</v>
      </c>
      <c r="AJ80" s="35"/>
      <c r="AK80" s="35"/>
      <c r="AL80" s="35"/>
      <c r="AM80" s="72" t="str">
        <f>IF(AN8= "","",AN8)</f>
        <v>6.8.2017</v>
      </c>
      <c r="AN80" s="35"/>
      <c r="AO80" s="35"/>
      <c r="AP80" s="35"/>
      <c r="AQ80" s="36"/>
    </row>
    <row r="81" spans="1:76" s="1" customFormat="1" ht="6.95" customHeight="1">
      <c r="B81" s="34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6"/>
    </row>
    <row r="82" spans="1:76" s="1" customFormat="1" ht="15">
      <c r="B82" s="34"/>
      <c r="C82" s="31" t="s">
        <v>26</v>
      </c>
      <c r="D82" s="35"/>
      <c r="E82" s="35"/>
      <c r="F82" s="35"/>
      <c r="G82" s="35"/>
      <c r="H82" s="35"/>
      <c r="I82" s="35"/>
      <c r="J82" s="35"/>
      <c r="K82" s="35"/>
      <c r="L82" s="65" t="str">
        <f>IF(E11= "","",E11)</f>
        <v xml:space="preserve"> </v>
      </c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1" t="s">
        <v>30</v>
      </c>
      <c r="AJ82" s="35"/>
      <c r="AK82" s="35"/>
      <c r="AL82" s="35"/>
      <c r="AM82" s="472" t="str">
        <f>IF(E17="","",E17)</f>
        <v>Atelier M</v>
      </c>
      <c r="AN82" s="472"/>
      <c r="AO82" s="472"/>
      <c r="AP82" s="472"/>
      <c r="AQ82" s="36"/>
      <c r="AS82" s="473" t="s">
        <v>57</v>
      </c>
      <c r="AT82" s="474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1"/>
    </row>
    <row r="83" spans="1:76" s="1" customFormat="1" ht="15">
      <c r="B83" s="34"/>
      <c r="C83" s="31" t="s">
        <v>29</v>
      </c>
      <c r="D83" s="35"/>
      <c r="E83" s="35"/>
      <c r="F83" s="35"/>
      <c r="G83" s="35"/>
      <c r="H83" s="35"/>
      <c r="I83" s="35"/>
      <c r="J83" s="35"/>
      <c r="K83" s="35"/>
      <c r="L83" s="65" t="str">
        <f>IF(E14="","",E14)</f>
        <v xml:space="preserve"> </v>
      </c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1" t="s">
        <v>32</v>
      </c>
      <c r="AJ83" s="35"/>
      <c r="AK83" s="35"/>
      <c r="AL83" s="35"/>
      <c r="AM83" s="472" t="str">
        <f>IF(E20="","",E20)</f>
        <v>Ing. Kateřina Petlíková</v>
      </c>
      <c r="AN83" s="472"/>
      <c r="AO83" s="472"/>
      <c r="AP83" s="472"/>
      <c r="AQ83" s="36"/>
      <c r="AS83" s="475"/>
      <c r="AT83" s="476"/>
      <c r="AU83" s="35"/>
      <c r="AV83" s="35"/>
      <c r="AW83" s="35"/>
      <c r="AX83" s="35"/>
      <c r="AY83" s="35"/>
      <c r="AZ83" s="35"/>
      <c r="BA83" s="35"/>
      <c r="BB83" s="35"/>
      <c r="BC83" s="35"/>
      <c r="BD83" s="35"/>
      <c r="BE83" s="35"/>
      <c r="BF83" s="73"/>
    </row>
    <row r="84" spans="1:76" s="1" customFormat="1" ht="10.9" customHeight="1">
      <c r="B84" s="34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6"/>
      <c r="AS84" s="475"/>
      <c r="AT84" s="476"/>
      <c r="AU84" s="35"/>
      <c r="AV84" s="35"/>
      <c r="AW84" s="35"/>
      <c r="AX84" s="35"/>
      <c r="AY84" s="35"/>
      <c r="AZ84" s="35"/>
      <c r="BA84" s="35"/>
      <c r="BB84" s="35"/>
      <c r="BC84" s="35"/>
      <c r="BD84" s="35"/>
      <c r="BE84" s="35"/>
      <c r="BF84" s="73"/>
    </row>
    <row r="85" spans="1:76" s="1" customFormat="1" ht="29.25" customHeight="1">
      <c r="B85" s="34"/>
      <c r="C85" s="461" t="s">
        <v>58</v>
      </c>
      <c r="D85" s="462"/>
      <c r="E85" s="462"/>
      <c r="F85" s="462"/>
      <c r="G85" s="462"/>
      <c r="H85" s="74"/>
      <c r="I85" s="463" t="s">
        <v>59</v>
      </c>
      <c r="J85" s="462"/>
      <c r="K85" s="462"/>
      <c r="L85" s="462"/>
      <c r="M85" s="462"/>
      <c r="N85" s="462"/>
      <c r="O85" s="462"/>
      <c r="P85" s="462"/>
      <c r="Q85" s="462"/>
      <c r="R85" s="462"/>
      <c r="S85" s="462"/>
      <c r="T85" s="462"/>
      <c r="U85" s="462"/>
      <c r="V85" s="462"/>
      <c r="W85" s="462"/>
      <c r="X85" s="462"/>
      <c r="Y85" s="462"/>
      <c r="Z85" s="462"/>
      <c r="AA85" s="462"/>
      <c r="AB85" s="462"/>
      <c r="AC85" s="462"/>
      <c r="AD85" s="462"/>
      <c r="AE85" s="462"/>
      <c r="AF85" s="462"/>
      <c r="AG85" s="463" t="s">
        <v>60</v>
      </c>
      <c r="AH85" s="462"/>
      <c r="AI85" s="462"/>
      <c r="AJ85" s="462"/>
      <c r="AK85" s="462"/>
      <c r="AL85" s="462"/>
      <c r="AM85" s="462"/>
      <c r="AN85" s="463" t="s">
        <v>61</v>
      </c>
      <c r="AO85" s="462"/>
      <c r="AP85" s="464"/>
      <c r="AQ85" s="36"/>
      <c r="AS85" s="75" t="s">
        <v>62</v>
      </c>
      <c r="AT85" s="76" t="s">
        <v>63</v>
      </c>
      <c r="AU85" s="76" t="s">
        <v>64</v>
      </c>
      <c r="AV85" s="76" t="s">
        <v>65</v>
      </c>
      <c r="AW85" s="76" t="s">
        <v>66</v>
      </c>
      <c r="AX85" s="76" t="s">
        <v>67</v>
      </c>
      <c r="AY85" s="76" t="s">
        <v>68</v>
      </c>
      <c r="AZ85" s="76" t="s">
        <v>69</v>
      </c>
      <c r="BA85" s="76" t="s">
        <v>70</v>
      </c>
      <c r="BB85" s="76" t="s">
        <v>71</v>
      </c>
      <c r="BC85" s="76" t="s">
        <v>72</v>
      </c>
      <c r="BD85" s="76" t="s">
        <v>73</v>
      </c>
      <c r="BE85" s="76" t="s">
        <v>74</v>
      </c>
      <c r="BF85" s="77" t="s">
        <v>75</v>
      </c>
    </row>
    <row r="86" spans="1:76" s="1" customFormat="1" ht="10.9" customHeight="1">
      <c r="B86" s="34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6"/>
      <c r="AS86" s="78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51"/>
    </row>
    <row r="87" spans="1:76" s="4" customFormat="1" ht="32.450000000000003" customHeight="1">
      <c r="B87" s="67"/>
      <c r="C87" s="79" t="s">
        <v>76</v>
      </c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465">
        <f>SUM(AG88:AM91)</f>
        <v>0</v>
      </c>
      <c r="AH87" s="465"/>
      <c r="AI87" s="465"/>
      <c r="AJ87" s="465"/>
      <c r="AK87" s="465"/>
      <c r="AL87" s="465"/>
      <c r="AM87" s="465"/>
      <c r="AN87" s="466">
        <f>SUM(AN88:AP91)</f>
        <v>0</v>
      </c>
      <c r="AO87" s="466"/>
      <c r="AP87" s="466"/>
      <c r="AQ87" s="70"/>
      <c r="AS87" s="81">
        <f>ROUND(AS88,2)</f>
        <v>0</v>
      </c>
      <c r="AT87" s="82">
        <f>ROUND(AT88,2)</f>
        <v>0</v>
      </c>
      <c r="AU87" s="83">
        <f>ROUND(AU88,2)</f>
        <v>0</v>
      </c>
      <c r="AV87" s="83">
        <f>ROUND(SUM(AX87:AY87),2)</f>
        <v>0</v>
      </c>
      <c r="AW87" s="84">
        <f>ROUND(AW88,5)</f>
        <v>221.90216000000001</v>
      </c>
      <c r="AX87" s="83">
        <f>ROUND(BB87*L33,2)</f>
        <v>0</v>
      </c>
      <c r="AY87" s="83">
        <f>ROUND(BC87*L34,2)</f>
        <v>0</v>
      </c>
      <c r="AZ87" s="83">
        <f>ROUND(BD87*L33,2)</f>
        <v>0</v>
      </c>
      <c r="BA87" s="83">
        <f>ROUND(BE87*L34,2)</f>
        <v>0</v>
      </c>
      <c r="BB87" s="83">
        <f>ROUND(BB88,2)</f>
        <v>0</v>
      </c>
      <c r="BC87" s="83">
        <f>ROUND(BC88,2)</f>
        <v>0</v>
      </c>
      <c r="BD87" s="83">
        <f>ROUND(BD88,2)</f>
        <v>0</v>
      </c>
      <c r="BE87" s="83">
        <f>ROUND(BE88,2)</f>
        <v>0</v>
      </c>
      <c r="BF87" s="85">
        <f>ROUND(BF88,2)</f>
        <v>0</v>
      </c>
      <c r="BS87" s="86" t="s">
        <v>77</v>
      </c>
      <c r="BT87" s="86" t="s">
        <v>78</v>
      </c>
      <c r="BV87" s="86" t="s">
        <v>79</v>
      </c>
      <c r="BW87" s="86" t="s">
        <v>80</v>
      </c>
      <c r="BX87" s="86" t="s">
        <v>81</v>
      </c>
    </row>
    <row r="88" spans="1:76" s="5" customFormat="1" ht="53.25" customHeight="1">
      <c r="A88" s="87" t="s">
        <v>82</v>
      </c>
      <c r="B88" s="88"/>
      <c r="C88" s="89"/>
      <c r="D88" s="443"/>
      <c r="E88" s="443"/>
      <c r="F88" s="443"/>
      <c r="G88" s="443"/>
      <c r="H88" s="443"/>
      <c r="I88" s="90"/>
      <c r="J88" s="443" t="s">
        <v>777</v>
      </c>
      <c r="K88" s="443"/>
      <c r="L88" s="443"/>
      <c r="M88" s="443"/>
      <c r="N88" s="443"/>
      <c r="O88" s="443"/>
      <c r="P88" s="443"/>
      <c r="Q88" s="443"/>
      <c r="R88" s="443"/>
      <c r="S88" s="443"/>
      <c r="T88" s="443"/>
      <c r="U88" s="443"/>
      <c r="V88" s="443"/>
      <c r="W88" s="443"/>
      <c r="X88" s="443"/>
      <c r="Y88" s="443"/>
      <c r="Z88" s="443"/>
      <c r="AA88" s="443"/>
      <c r="AB88" s="443"/>
      <c r="AC88" s="443"/>
      <c r="AD88" s="443"/>
      <c r="AE88" s="443"/>
      <c r="AF88" s="443"/>
      <c r="AG88" s="444">
        <f>Stavebni_cast!M31</f>
        <v>0</v>
      </c>
      <c r="AH88" s="445"/>
      <c r="AI88" s="445"/>
      <c r="AJ88" s="445"/>
      <c r="AK88" s="445"/>
      <c r="AL88" s="445"/>
      <c r="AM88" s="445"/>
      <c r="AN88" s="444">
        <f>SUM(AG88,AV88)</f>
        <v>0</v>
      </c>
      <c r="AO88" s="445"/>
      <c r="AP88" s="445"/>
      <c r="AQ88" s="91"/>
      <c r="AS88" s="92">
        <f>Stavebni_cast!M27</f>
        <v>0</v>
      </c>
      <c r="AT88" s="93">
        <f>Stavebni_cast!M28</f>
        <v>0</v>
      </c>
      <c r="AU88" s="93">
        <f>Stavebni_cast!M29</f>
        <v>0</v>
      </c>
      <c r="AV88" s="93">
        <f>ROUND(SUM(AX88:AY88),2)</f>
        <v>0</v>
      </c>
      <c r="AW88" s="94">
        <f>Stavebni_cast!Z131</f>
        <v>221.90216099999998</v>
      </c>
      <c r="AX88" s="93">
        <f>Stavebni_cast!M33</f>
        <v>0</v>
      </c>
      <c r="AY88" s="93">
        <f>Stavebni_cast!M34</f>
        <v>0</v>
      </c>
      <c r="AZ88" s="93">
        <f>Stavebni_cast!M35</f>
        <v>0</v>
      </c>
      <c r="BA88" s="93">
        <f>Stavebni_cast!M36</f>
        <v>0</v>
      </c>
      <c r="BB88" s="93">
        <f>Stavebni_cast!H33</f>
        <v>0</v>
      </c>
      <c r="BC88" s="93">
        <f>Stavebni_cast!H34</f>
        <v>0</v>
      </c>
      <c r="BD88" s="93">
        <f>Stavebni_cast!H35</f>
        <v>0</v>
      </c>
      <c r="BE88" s="93">
        <f>Stavebni_cast!H36</f>
        <v>0</v>
      </c>
      <c r="BF88" s="95">
        <f>Stavebni_cast!H37</f>
        <v>0</v>
      </c>
      <c r="BT88" s="96" t="s">
        <v>83</v>
      </c>
      <c r="BU88" s="96" t="s">
        <v>84</v>
      </c>
      <c r="BV88" s="96" t="s">
        <v>79</v>
      </c>
      <c r="BW88" s="96" t="s">
        <v>80</v>
      </c>
      <c r="BX88" s="96" t="s">
        <v>81</v>
      </c>
    </row>
    <row r="89" spans="1:76" s="5" customFormat="1" ht="53.25" customHeight="1">
      <c r="A89" s="87"/>
      <c r="B89" s="88"/>
      <c r="C89" s="89"/>
      <c r="D89" s="185"/>
      <c r="E89" s="185"/>
      <c r="F89" s="185"/>
      <c r="G89" s="185"/>
      <c r="H89" s="185"/>
      <c r="I89" s="184"/>
      <c r="J89" s="443" t="s">
        <v>778</v>
      </c>
      <c r="K89" s="443"/>
      <c r="L89" s="443"/>
      <c r="M89" s="443"/>
      <c r="N89" s="443"/>
      <c r="O89" s="443"/>
      <c r="P89" s="443"/>
      <c r="Q89" s="443"/>
      <c r="R89" s="443"/>
      <c r="S89" s="443"/>
      <c r="T89" s="443"/>
      <c r="U89" s="443"/>
      <c r="V89" s="443"/>
      <c r="W89" s="443"/>
      <c r="X89" s="443"/>
      <c r="Y89" s="443"/>
      <c r="Z89" s="443"/>
      <c r="AA89" s="443"/>
      <c r="AB89" s="443"/>
      <c r="AC89" s="443"/>
      <c r="AD89" s="443"/>
      <c r="AE89" s="443"/>
      <c r="AF89" s="443"/>
      <c r="AG89" s="444">
        <f>VZT!H54</f>
        <v>0</v>
      </c>
      <c r="AH89" s="445"/>
      <c r="AI89" s="445"/>
      <c r="AJ89" s="445"/>
      <c r="AK89" s="445"/>
      <c r="AL89" s="445"/>
      <c r="AM89" s="445"/>
      <c r="AN89" s="444">
        <f>VZT!H54*1.21</f>
        <v>0</v>
      </c>
      <c r="AO89" s="445"/>
      <c r="AP89" s="445"/>
      <c r="AQ89" s="91"/>
      <c r="AS89" s="413"/>
      <c r="AT89" s="413"/>
      <c r="AU89" s="413"/>
      <c r="AV89" s="413"/>
      <c r="AW89" s="414"/>
      <c r="AX89" s="413"/>
      <c r="AY89" s="413"/>
      <c r="AZ89" s="413"/>
      <c r="BA89" s="413"/>
      <c r="BB89" s="413"/>
      <c r="BC89" s="413"/>
      <c r="BD89" s="413"/>
      <c r="BE89" s="413"/>
      <c r="BF89" s="413"/>
      <c r="BT89" s="96"/>
      <c r="BU89" s="96"/>
      <c r="BV89" s="96"/>
      <c r="BW89" s="96"/>
      <c r="BX89" s="96"/>
    </row>
    <row r="90" spans="1:76" s="5" customFormat="1" ht="53.25" customHeight="1">
      <c r="A90" s="87"/>
      <c r="B90" s="88"/>
      <c r="C90" s="89"/>
      <c r="D90" s="185"/>
      <c r="E90" s="185"/>
      <c r="F90" s="185"/>
      <c r="G90" s="185"/>
      <c r="H90" s="185"/>
      <c r="I90" s="184"/>
      <c r="J90" s="443" t="s">
        <v>779</v>
      </c>
      <c r="K90" s="443"/>
      <c r="L90" s="443"/>
      <c r="M90" s="443"/>
      <c r="N90" s="443"/>
      <c r="O90" s="443"/>
      <c r="P90" s="443"/>
      <c r="Q90" s="443"/>
      <c r="R90" s="443"/>
      <c r="S90" s="443"/>
      <c r="T90" s="443"/>
      <c r="U90" s="443"/>
      <c r="V90" s="443"/>
      <c r="W90" s="443"/>
      <c r="X90" s="443"/>
      <c r="Y90" s="443"/>
      <c r="Z90" s="443"/>
      <c r="AA90" s="443"/>
      <c r="AB90" s="443"/>
      <c r="AC90" s="443"/>
      <c r="AD90" s="443"/>
      <c r="AE90" s="443"/>
      <c r="AF90" s="443"/>
      <c r="AG90" s="444">
        <f>SUM(ÚT!F30)</f>
        <v>0</v>
      </c>
      <c r="AH90" s="445"/>
      <c r="AI90" s="445"/>
      <c r="AJ90" s="445"/>
      <c r="AK90" s="445"/>
      <c r="AL90" s="445"/>
      <c r="AM90" s="445"/>
      <c r="AN90" s="444">
        <f>SUM(ÚT!F32)</f>
        <v>0</v>
      </c>
      <c r="AO90" s="445"/>
      <c r="AP90" s="445"/>
      <c r="AQ90" s="91"/>
      <c r="AS90" s="413"/>
      <c r="AT90" s="413"/>
      <c r="AU90" s="413"/>
      <c r="AV90" s="413"/>
      <c r="AW90" s="414"/>
      <c r="AX90" s="413"/>
      <c r="AY90" s="413"/>
      <c r="AZ90" s="413"/>
      <c r="BA90" s="413"/>
      <c r="BB90" s="413"/>
      <c r="BC90" s="413"/>
      <c r="BD90" s="413"/>
      <c r="BE90" s="413"/>
      <c r="BF90" s="413"/>
      <c r="BT90" s="96"/>
      <c r="BU90" s="96"/>
      <c r="BV90" s="96"/>
      <c r="BW90" s="96"/>
      <c r="BX90" s="96"/>
    </row>
    <row r="91" spans="1:76" s="5" customFormat="1" ht="53.25" customHeight="1">
      <c r="A91" s="87"/>
      <c r="B91" s="88"/>
      <c r="C91" s="89"/>
      <c r="D91" s="185"/>
      <c r="E91" s="185"/>
      <c r="F91" s="185"/>
      <c r="G91" s="185"/>
      <c r="H91" s="185"/>
      <c r="I91" s="184"/>
      <c r="J91" s="443" t="s">
        <v>780</v>
      </c>
      <c r="K91" s="443"/>
      <c r="L91" s="443"/>
      <c r="M91" s="443"/>
      <c r="N91" s="443"/>
      <c r="O91" s="443"/>
      <c r="P91" s="443"/>
      <c r="Q91" s="443"/>
      <c r="R91" s="443"/>
      <c r="S91" s="443"/>
      <c r="T91" s="443"/>
      <c r="U91" s="443"/>
      <c r="V91" s="443"/>
      <c r="W91" s="443"/>
      <c r="X91" s="443"/>
      <c r="Y91" s="443"/>
      <c r="Z91" s="443"/>
      <c r="AA91" s="443"/>
      <c r="AB91" s="443"/>
      <c r="AC91" s="443"/>
      <c r="AD91" s="443"/>
      <c r="AE91" s="443"/>
      <c r="AF91" s="443"/>
      <c r="AG91" s="444">
        <f>SUM(Elektroinstalace_Rekapitulace!E31)</f>
        <v>0</v>
      </c>
      <c r="AH91" s="445"/>
      <c r="AI91" s="445"/>
      <c r="AJ91" s="445"/>
      <c r="AK91" s="445"/>
      <c r="AL91" s="445"/>
      <c r="AM91" s="445"/>
      <c r="AN91" s="444">
        <f>SUM(AG91*1.21)</f>
        <v>0</v>
      </c>
      <c r="AO91" s="445"/>
      <c r="AP91" s="445"/>
      <c r="AQ91" s="91"/>
      <c r="AS91" s="413"/>
      <c r="AT91" s="413"/>
      <c r="AU91" s="413"/>
      <c r="AV91" s="413"/>
      <c r="AW91" s="414"/>
      <c r="AX91" s="413"/>
      <c r="AY91" s="413"/>
      <c r="AZ91" s="413"/>
      <c r="BA91" s="413"/>
      <c r="BB91" s="413"/>
      <c r="BC91" s="413"/>
      <c r="BD91" s="413"/>
      <c r="BE91" s="413"/>
      <c r="BF91" s="413"/>
      <c r="BT91" s="96"/>
      <c r="BU91" s="96"/>
      <c r="BV91" s="96"/>
      <c r="BW91" s="96"/>
      <c r="BX91" s="96"/>
    </row>
    <row r="92" spans="1:76" s="5" customFormat="1" ht="53.25" customHeight="1">
      <c r="A92" s="87"/>
      <c r="B92" s="88"/>
      <c r="C92" s="89"/>
      <c r="D92" s="185"/>
      <c r="E92" s="185"/>
      <c r="F92" s="185"/>
      <c r="G92" s="185"/>
      <c r="H92" s="185"/>
      <c r="I92" s="184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  <c r="AA92" s="185"/>
      <c r="AB92" s="185"/>
      <c r="AC92" s="185"/>
      <c r="AD92" s="185"/>
      <c r="AE92" s="185"/>
      <c r="AF92" s="185"/>
      <c r="AG92" s="183"/>
      <c r="AH92" s="184"/>
      <c r="AI92" s="184"/>
      <c r="AJ92" s="184"/>
      <c r="AK92" s="184"/>
      <c r="AL92" s="184"/>
      <c r="AM92" s="184"/>
      <c r="AN92" s="183"/>
      <c r="AO92" s="184"/>
      <c r="AP92" s="184"/>
      <c r="AQ92" s="91"/>
      <c r="AS92" s="413"/>
      <c r="AT92" s="413"/>
      <c r="AU92" s="413"/>
      <c r="AV92" s="413"/>
      <c r="AW92" s="414"/>
      <c r="AX92" s="413"/>
      <c r="AY92" s="413"/>
      <c r="AZ92" s="413"/>
      <c r="BA92" s="413"/>
      <c r="BB92" s="413"/>
      <c r="BC92" s="413"/>
      <c r="BD92" s="413"/>
      <c r="BE92" s="413"/>
      <c r="BF92" s="413"/>
      <c r="BT92" s="96"/>
      <c r="BU92" s="96"/>
      <c r="BV92" s="96"/>
      <c r="BW92" s="96"/>
      <c r="BX92" s="96"/>
    </row>
    <row r="93" spans="1:76">
      <c r="B93" s="24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5"/>
    </row>
    <row r="94" spans="1:76" s="1" customFormat="1" ht="30" customHeight="1">
      <c r="B94" s="34"/>
      <c r="C94" s="79" t="s">
        <v>85</v>
      </c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466">
        <v>0</v>
      </c>
      <c r="AH94" s="466"/>
      <c r="AI94" s="466"/>
      <c r="AJ94" s="466"/>
      <c r="AK94" s="466"/>
      <c r="AL94" s="466"/>
      <c r="AM94" s="466"/>
      <c r="AN94" s="466">
        <v>0</v>
      </c>
      <c r="AO94" s="466"/>
      <c r="AP94" s="466"/>
      <c r="AQ94" s="36"/>
      <c r="AS94" s="75" t="s">
        <v>86</v>
      </c>
      <c r="AT94" s="76" t="s">
        <v>87</v>
      </c>
      <c r="AU94" s="76" t="s">
        <v>40</v>
      </c>
      <c r="AV94" s="77" t="s">
        <v>65</v>
      </c>
    </row>
    <row r="95" spans="1:76" s="1" customFormat="1" ht="10.9" customHeight="1"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6"/>
      <c r="AS95" s="97"/>
      <c r="AT95" s="55"/>
      <c r="AU95" s="55"/>
      <c r="AV95" s="57"/>
    </row>
    <row r="96" spans="1:76" s="1" customFormat="1" ht="30" customHeight="1">
      <c r="B96" s="34"/>
      <c r="C96" s="98" t="s">
        <v>88</v>
      </c>
      <c r="D96" s="99"/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99"/>
      <c r="P96" s="99"/>
      <c r="Q96" s="99"/>
      <c r="R96" s="99"/>
      <c r="S96" s="99"/>
      <c r="T96" s="99"/>
      <c r="U96" s="99"/>
      <c r="V96" s="99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467">
        <f>AG87+AG94</f>
        <v>0</v>
      </c>
      <c r="AH96" s="467"/>
      <c r="AI96" s="467"/>
      <c r="AJ96" s="467"/>
      <c r="AK96" s="467"/>
      <c r="AL96" s="467"/>
      <c r="AM96" s="467"/>
      <c r="AN96" s="467">
        <f>AN87+AN94</f>
        <v>0</v>
      </c>
      <c r="AO96" s="467"/>
      <c r="AP96" s="467"/>
      <c r="AQ96" s="36"/>
    </row>
    <row r="97" spans="2:43" s="1" customFormat="1" ht="6.95" customHeight="1">
      <c r="B97" s="58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  <c r="AA97" s="59"/>
      <c r="AB97" s="59"/>
      <c r="AC97" s="59"/>
      <c r="AD97" s="59"/>
      <c r="AE97" s="59"/>
      <c r="AF97" s="59"/>
      <c r="AG97" s="59"/>
      <c r="AH97" s="59"/>
      <c r="AI97" s="59"/>
      <c r="AJ97" s="59"/>
      <c r="AK97" s="59"/>
      <c r="AL97" s="59"/>
      <c r="AM97" s="59"/>
      <c r="AN97" s="59"/>
      <c r="AO97" s="59"/>
      <c r="AP97" s="59"/>
      <c r="AQ97" s="60"/>
    </row>
  </sheetData>
  <mergeCells count="56">
    <mergeCell ref="AG94:AM94"/>
    <mergeCell ref="AN94:AP94"/>
    <mergeCell ref="AG96:AM96"/>
    <mergeCell ref="AN96:AP96"/>
    <mergeCell ref="AR2:BG2"/>
    <mergeCell ref="C76:AP76"/>
    <mergeCell ref="L78:AO78"/>
    <mergeCell ref="AM82:AP82"/>
    <mergeCell ref="AS82:AT84"/>
    <mergeCell ref="AM83:AP83"/>
    <mergeCell ref="L37:O37"/>
    <mergeCell ref="W37:AE37"/>
    <mergeCell ref="AK37:AO37"/>
    <mergeCell ref="X39:AB39"/>
    <mergeCell ref="AK39:AO39"/>
    <mergeCell ref="L35:O35"/>
    <mergeCell ref="C85:G85"/>
    <mergeCell ref="I85:AF85"/>
    <mergeCell ref="AG85:AM85"/>
    <mergeCell ref="AN85:AP85"/>
    <mergeCell ref="AN88:AP88"/>
    <mergeCell ref="AG88:AM88"/>
    <mergeCell ref="D88:H88"/>
    <mergeCell ref="J88:AF88"/>
    <mergeCell ref="AG87:AM87"/>
    <mergeCell ref="AN87:AP87"/>
    <mergeCell ref="W35:AE35"/>
    <mergeCell ref="AK35:AO35"/>
    <mergeCell ref="L36:O36"/>
    <mergeCell ref="W36:AE36"/>
    <mergeCell ref="AK36:AO36"/>
    <mergeCell ref="L33:O33"/>
    <mergeCell ref="W33:AE33"/>
    <mergeCell ref="AK33:AO33"/>
    <mergeCell ref="L34:O34"/>
    <mergeCell ref="W34:AE34"/>
    <mergeCell ref="AK34:AO34"/>
    <mergeCell ref="AK26:AO26"/>
    <mergeCell ref="AK27:AO27"/>
    <mergeCell ref="AK28:AO28"/>
    <mergeCell ref="AK29:AO29"/>
    <mergeCell ref="AK31:AO31"/>
    <mergeCell ref="C2:AP2"/>
    <mergeCell ref="C4:AP4"/>
    <mergeCell ref="K5:AO5"/>
    <mergeCell ref="K6:AO6"/>
    <mergeCell ref="E23:AN23"/>
    <mergeCell ref="J91:AF91"/>
    <mergeCell ref="AG91:AM91"/>
    <mergeCell ref="AN91:AP91"/>
    <mergeCell ref="J89:AF89"/>
    <mergeCell ref="AG89:AM89"/>
    <mergeCell ref="AN89:AP89"/>
    <mergeCell ref="J90:AF90"/>
    <mergeCell ref="AG90:AM90"/>
    <mergeCell ref="AN90:AP90"/>
  </mergeCells>
  <hyperlinks>
    <hyperlink ref="K1:S1" location="C2" display="1) Souhrnný list stavby"/>
    <hyperlink ref="W1:AF1" location="C87" display="2) Rekapitulace objektů"/>
    <hyperlink ref="A88" location="'2017-08 - Vestavba podlaž...'!C2" display="/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353"/>
  <sheetViews>
    <sheetView showGridLines="0" workbookViewId="0">
      <pane ySplit="1" topLeftCell="A125" activePane="bottomLeft" state="frozen"/>
      <selection pane="bottomLeft" activeCell="M134" sqref="M134:O134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4" width="20" hidden="1" customWidth="1"/>
    <col min="25" max="25" width="12.33203125" hidden="1" customWidth="1"/>
    <col min="26" max="26" width="16.33203125" hidden="1" customWidth="1"/>
    <col min="27" max="27" width="12.33203125" hidden="1" customWidth="1"/>
    <col min="28" max="28" width="15" hidden="1" customWidth="1"/>
    <col min="29" max="29" width="11" hidden="1" customWidth="1"/>
    <col min="30" max="30" width="15" hidden="1" customWidth="1"/>
    <col min="31" max="31" width="16.33203125" hidden="1" customWidth="1"/>
    <col min="44" max="65" width="9.33203125" hidden="1"/>
  </cols>
  <sheetData>
    <row r="1" spans="1:66" ht="21.75" customHeight="1">
      <c r="A1" s="100"/>
      <c r="B1" s="14"/>
      <c r="C1" s="14"/>
      <c r="D1" s="15" t="s">
        <v>1</v>
      </c>
      <c r="E1" s="14"/>
      <c r="F1" s="16" t="s">
        <v>89</v>
      </c>
      <c r="G1" s="16"/>
      <c r="H1" s="522" t="s">
        <v>90</v>
      </c>
      <c r="I1" s="522"/>
      <c r="J1" s="522"/>
      <c r="K1" s="522"/>
      <c r="L1" s="16" t="s">
        <v>91</v>
      </c>
      <c r="M1" s="14"/>
      <c r="N1" s="14"/>
      <c r="O1" s="15" t="s">
        <v>92</v>
      </c>
      <c r="P1" s="14"/>
      <c r="Q1" s="14"/>
      <c r="R1" s="14"/>
      <c r="S1" s="16" t="s">
        <v>93</v>
      </c>
      <c r="T1" s="16"/>
      <c r="U1" s="100"/>
      <c r="V1" s="100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</row>
    <row r="2" spans="1:66" ht="36.950000000000003" customHeight="1">
      <c r="C2" s="446" t="s">
        <v>8</v>
      </c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  <c r="S2" s="468" t="s">
        <v>9</v>
      </c>
      <c r="T2" s="469"/>
      <c r="U2" s="469"/>
      <c r="V2" s="469"/>
      <c r="W2" s="469"/>
      <c r="X2" s="469"/>
      <c r="Y2" s="469"/>
      <c r="Z2" s="469"/>
      <c r="AA2" s="469"/>
      <c r="AB2" s="469"/>
      <c r="AC2" s="469"/>
      <c r="AD2" s="469"/>
      <c r="AE2" s="469"/>
      <c r="AF2" s="469"/>
      <c r="AT2" s="20" t="s">
        <v>80</v>
      </c>
    </row>
    <row r="3" spans="1:66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/>
      <c r="AT3" s="20" t="s">
        <v>94</v>
      </c>
    </row>
    <row r="4" spans="1:66" ht="36.950000000000003" customHeight="1">
      <c r="B4" s="24"/>
      <c r="C4" s="448" t="s">
        <v>95</v>
      </c>
      <c r="D4" s="449"/>
      <c r="E4" s="449"/>
      <c r="F4" s="449"/>
      <c r="G4" s="449"/>
      <c r="H4" s="449"/>
      <c r="I4" s="449"/>
      <c r="J4" s="449"/>
      <c r="K4" s="449"/>
      <c r="L4" s="449"/>
      <c r="M4" s="449"/>
      <c r="N4" s="449"/>
      <c r="O4" s="449"/>
      <c r="P4" s="449"/>
      <c r="Q4" s="449"/>
      <c r="R4" s="25"/>
      <c r="T4" s="26" t="s">
        <v>14</v>
      </c>
      <c r="AT4" s="20" t="s">
        <v>6</v>
      </c>
    </row>
    <row r="5" spans="1:66" ht="6.95" customHeight="1">
      <c r="B5" s="24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5"/>
    </row>
    <row r="6" spans="1:66" s="1" customFormat="1" ht="32.85" customHeight="1">
      <c r="B6" s="34"/>
      <c r="C6" s="35"/>
      <c r="D6" s="30" t="s">
        <v>18</v>
      </c>
      <c r="E6" s="35"/>
      <c r="F6" s="452" t="s">
        <v>19</v>
      </c>
      <c r="G6" s="481"/>
      <c r="H6" s="481"/>
      <c r="I6" s="481"/>
      <c r="J6" s="481"/>
      <c r="K6" s="481"/>
      <c r="L6" s="481"/>
      <c r="M6" s="481"/>
      <c r="N6" s="481"/>
      <c r="O6" s="481"/>
      <c r="P6" s="481"/>
      <c r="Q6" s="35"/>
      <c r="R6" s="36"/>
    </row>
    <row r="7" spans="1:66" s="1" customFormat="1" ht="14.45" customHeight="1">
      <c r="B7" s="34"/>
      <c r="C7" s="35"/>
      <c r="D7" s="31" t="s">
        <v>20</v>
      </c>
      <c r="E7" s="35"/>
      <c r="F7" s="29" t="s">
        <v>5</v>
      </c>
      <c r="G7" s="35"/>
      <c r="H7" s="35"/>
      <c r="I7" s="35"/>
      <c r="J7" s="35"/>
      <c r="K7" s="35"/>
      <c r="L7" s="35"/>
      <c r="M7" s="31" t="s">
        <v>21</v>
      </c>
      <c r="N7" s="35"/>
      <c r="O7" s="29" t="s">
        <v>5</v>
      </c>
      <c r="P7" s="35"/>
      <c r="Q7" s="35"/>
      <c r="R7" s="36"/>
    </row>
    <row r="8" spans="1:66" s="1" customFormat="1" ht="14.45" customHeight="1">
      <c r="B8" s="34"/>
      <c r="C8" s="35"/>
      <c r="D8" s="31" t="s">
        <v>22</v>
      </c>
      <c r="E8" s="35"/>
      <c r="F8" s="29" t="s">
        <v>23</v>
      </c>
      <c r="G8" s="35"/>
      <c r="H8" s="35"/>
      <c r="I8" s="35"/>
      <c r="J8" s="35"/>
      <c r="K8" s="35"/>
      <c r="L8" s="35"/>
      <c r="M8" s="31" t="s">
        <v>24</v>
      </c>
      <c r="N8" s="35"/>
      <c r="O8" s="482" t="str">
        <f>'Rekapitulace stavby'!AN8</f>
        <v>6.8.2017</v>
      </c>
      <c r="P8" s="482"/>
      <c r="Q8" s="35"/>
      <c r="R8" s="36"/>
    </row>
    <row r="9" spans="1:66" s="1" customFormat="1" ht="10.9" customHeight="1">
      <c r="B9" s="34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6"/>
    </row>
    <row r="10" spans="1:66" s="1" customFormat="1" ht="14.45" customHeight="1">
      <c r="B10" s="34"/>
      <c r="C10" s="35"/>
      <c r="D10" s="31" t="s">
        <v>26</v>
      </c>
      <c r="E10" s="35"/>
      <c r="F10" s="35"/>
      <c r="G10" s="35"/>
      <c r="H10" s="35"/>
      <c r="I10" s="35"/>
      <c r="J10" s="35"/>
      <c r="K10" s="35"/>
      <c r="L10" s="35"/>
      <c r="M10" s="31" t="s">
        <v>27</v>
      </c>
      <c r="N10" s="35"/>
      <c r="O10" s="450" t="str">
        <f>IF('Rekapitulace stavby'!AN10="","",'Rekapitulace stavby'!AN10)</f>
        <v/>
      </c>
      <c r="P10" s="450"/>
      <c r="Q10" s="35"/>
      <c r="R10" s="36"/>
    </row>
    <row r="11" spans="1:66" s="1" customFormat="1" ht="18" customHeight="1">
      <c r="B11" s="34"/>
      <c r="C11" s="35"/>
      <c r="D11" s="35"/>
      <c r="E11" s="29" t="str">
        <f>IF('Rekapitulace stavby'!E11="","",'Rekapitulace stavby'!E11)</f>
        <v xml:space="preserve"> </v>
      </c>
      <c r="F11" s="35"/>
      <c r="G11" s="35"/>
      <c r="H11" s="35"/>
      <c r="I11" s="35"/>
      <c r="J11" s="35"/>
      <c r="K11" s="35"/>
      <c r="L11" s="35"/>
      <c r="M11" s="31" t="s">
        <v>28</v>
      </c>
      <c r="N11" s="35"/>
      <c r="O11" s="450" t="str">
        <f>IF('Rekapitulace stavby'!AN11="","",'Rekapitulace stavby'!AN11)</f>
        <v/>
      </c>
      <c r="P11" s="450"/>
      <c r="Q11" s="35"/>
      <c r="R11" s="36"/>
    </row>
    <row r="12" spans="1:66" s="1" customFormat="1" ht="6.95" customHeight="1">
      <c r="B12" s="34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6"/>
    </row>
    <row r="13" spans="1:66" s="1" customFormat="1" ht="14.45" customHeight="1">
      <c r="B13" s="34"/>
      <c r="C13" s="35"/>
      <c r="D13" s="31" t="s">
        <v>29</v>
      </c>
      <c r="E13" s="35"/>
      <c r="F13" s="35"/>
      <c r="G13" s="35"/>
      <c r="H13" s="35"/>
      <c r="I13" s="35"/>
      <c r="J13" s="35"/>
      <c r="K13" s="35"/>
      <c r="L13" s="35"/>
      <c r="M13" s="31" t="s">
        <v>27</v>
      </c>
      <c r="N13" s="35"/>
      <c r="O13" s="450" t="str">
        <f>IF('Rekapitulace stavby'!AN13="","",'Rekapitulace stavby'!AN13)</f>
        <v/>
      </c>
      <c r="P13" s="450"/>
      <c r="Q13" s="35"/>
      <c r="R13" s="36"/>
    </row>
    <row r="14" spans="1:66" s="1" customFormat="1" ht="18" customHeight="1">
      <c r="B14" s="34"/>
      <c r="C14" s="35"/>
      <c r="D14" s="35"/>
      <c r="E14" s="29" t="str">
        <f>IF('Rekapitulace stavby'!E14="","",'Rekapitulace stavby'!E14)</f>
        <v xml:space="preserve"> </v>
      </c>
      <c r="F14" s="35"/>
      <c r="G14" s="35"/>
      <c r="H14" s="35"/>
      <c r="I14" s="35"/>
      <c r="J14" s="35"/>
      <c r="K14" s="35"/>
      <c r="L14" s="35"/>
      <c r="M14" s="31" t="s">
        <v>28</v>
      </c>
      <c r="N14" s="35"/>
      <c r="O14" s="450" t="str">
        <f>IF('Rekapitulace stavby'!AN14="","",'Rekapitulace stavby'!AN14)</f>
        <v/>
      </c>
      <c r="P14" s="450"/>
      <c r="Q14" s="35"/>
      <c r="R14" s="36"/>
    </row>
    <row r="15" spans="1:66" s="1" customFormat="1" ht="6.95" customHeight="1">
      <c r="B15" s="34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6"/>
    </row>
    <row r="16" spans="1:66" s="1" customFormat="1" ht="14.45" customHeight="1">
      <c r="B16" s="34"/>
      <c r="C16" s="35"/>
      <c r="D16" s="31" t="s">
        <v>30</v>
      </c>
      <c r="E16" s="35"/>
      <c r="F16" s="35"/>
      <c r="G16" s="35"/>
      <c r="H16" s="35"/>
      <c r="I16" s="35"/>
      <c r="J16" s="35"/>
      <c r="K16" s="35"/>
      <c r="L16" s="35"/>
      <c r="M16" s="31" t="s">
        <v>27</v>
      </c>
      <c r="N16" s="35"/>
      <c r="O16" s="450" t="s">
        <v>5</v>
      </c>
      <c r="P16" s="450"/>
      <c r="Q16" s="35"/>
      <c r="R16" s="36"/>
    </row>
    <row r="17" spans="2:18" s="1" customFormat="1" ht="18" customHeight="1">
      <c r="B17" s="34"/>
      <c r="C17" s="35"/>
      <c r="D17" s="35"/>
      <c r="E17" s="29" t="s">
        <v>31</v>
      </c>
      <c r="F17" s="35"/>
      <c r="G17" s="35"/>
      <c r="H17" s="35"/>
      <c r="I17" s="35"/>
      <c r="J17" s="35"/>
      <c r="K17" s="35"/>
      <c r="L17" s="35"/>
      <c r="M17" s="31" t="s">
        <v>28</v>
      </c>
      <c r="N17" s="35"/>
      <c r="O17" s="450" t="s">
        <v>5</v>
      </c>
      <c r="P17" s="450"/>
      <c r="Q17" s="35"/>
      <c r="R17" s="36"/>
    </row>
    <row r="18" spans="2:18" s="1" customFormat="1" ht="6.95" customHeight="1">
      <c r="B18" s="34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6"/>
    </row>
    <row r="19" spans="2:18" s="1" customFormat="1" ht="14.45" customHeight="1">
      <c r="B19" s="34"/>
      <c r="C19" s="35"/>
      <c r="D19" s="31" t="s">
        <v>32</v>
      </c>
      <c r="E19" s="35"/>
      <c r="F19" s="35"/>
      <c r="G19" s="35"/>
      <c r="H19" s="35"/>
      <c r="I19" s="35"/>
      <c r="J19" s="35"/>
      <c r="K19" s="35"/>
      <c r="L19" s="35"/>
      <c r="M19" s="31" t="s">
        <v>27</v>
      </c>
      <c r="N19" s="35"/>
      <c r="O19" s="450" t="s">
        <v>5</v>
      </c>
      <c r="P19" s="450"/>
      <c r="Q19" s="35"/>
      <c r="R19" s="36"/>
    </row>
    <row r="20" spans="2:18" s="1" customFormat="1" ht="18" customHeight="1">
      <c r="B20" s="34"/>
      <c r="C20" s="35"/>
      <c r="D20" s="35"/>
      <c r="E20" s="29" t="s">
        <v>33</v>
      </c>
      <c r="F20" s="35"/>
      <c r="G20" s="35"/>
      <c r="H20" s="35"/>
      <c r="I20" s="35"/>
      <c r="J20" s="35"/>
      <c r="K20" s="35"/>
      <c r="L20" s="35"/>
      <c r="M20" s="31" t="s">
        <v>28</v>
      </c>
      <c r="N20" s="35"/>
      <c r="O20" s="450" t="s">
        <v>5</v>
      </c>
      <c r="P20" s="450"/>
      <c r="Q20" s="35"/>
      <c r="R20" s="36"/>
    </row>
    <row r="21" spans="2:18" s="1" customFormat="1" ht="6.95" customHeight="1">
      <c r="B21" s="34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6"/>
    </row>
    <row r="22" spans="2:18" s="1" customFormat="1" ht="14.45" customHeight="1">
      <c r="B22" s="34"/>
      <c r="C22" s="35"/>
      <c r="D22" s="31" t="s">
        <v>34</v>
      </c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6"/>
    </row>
    <row r="23" spans="2:18" s="1" customFormat="1" ht="22.5" customHeight="1">
      <c r="B23" s="34"/>
      <c r="C23" s="35"/>
      <c r="D23" s="35"/>
      <c r="E23" s="453" t="s">
        <v>5</v>
      </c>
      <c r="F23" s="453"/>
      <c r="G23" s="453"/>
      <c r="H23" s="453"/>
      <c r="I23" s="453"/>
      <c r="J23" s="453"/>
      <c r="K23" s="453"/>
      <c r="L23" s="453"/>
      <c r="M23" s="35"/>
      <c r="N23" s="35"/>
      <c r="O23" s="35"/>
      <c r="P23" s="35"/>
      <c r="Q23" s="35"/>
      <c r="R23" s="36"/>
    </row>
    <row r="24" spans="2:18" s="1" customFormat="1" ht="6.95" customHeight="1">
      <c r="B24" s="34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6"/>
    </row>
    <row r="25" spans="2:18" s="1" customFormat="1" ht="6.95" customHeight="1">
      <c r="B25" s="34"/>
      <c r="C25" s="35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35"/>
      <c r="R25" s="36"/>
    </row>
    <row r="26" spans="2:18" s="1" customFormat="1" ht="14.45" customHeight="1">
      <c r="B26" s="34"/>
      <c r="C26" s="35"/>
      <c r="D26" s="101" t="s">
        <v>96</v>
      </c>
      <c r="E26" s="35"/>
      <c r="F26" s="35"/>
      <c r="G26" s="35"/>
      <c r="H26" s="35"/>
      <c r="I26" s="35"/>
      <c r="J26" s="35"/>
      <c r="K26" s="35"/>
      <c r="L26" s="35"/>
      <c r="M26" s="454">
        <f>M87</f>
        <v>0</v>
      </c>
      <c r="N26" s="454"/>
      <c r="O26" s="454"/>
      <c r="P26" s="454"/>
      <c r="Q26" s="35"/>
      <c r="R26" s="36"/>
    </row>
    <row r="27" spans="2:18" s="1" customFormat="1" ht="15">
      <c r="B27" s="34"/>
      <c r="C27" s="35"/>
      <c r="D27" s="35"/>
      <c r="E27" s="31" t="s">
        <v>36</v>
      </c>
      <c r="F27" s="35"/>
      <c r="G27" s="35"/>
      <c r="H27" s="35"/>
      <c r="I27" s="35"/>
      <c r="J27" s="35"/>
      <c r="K27" s="35"/>
      <c r="L27" s="35"/>
      <c r="M27" s="455">
        <f>H87</f>
        <v>0</v>
      </c>
      <c r="N27" s="455"/>
      <c r="O27" s="455"/>
      <c r="P27" s="455"/>
      <c r="Q27" s="35"/>
      <c r="R27" s="36"/>
    </row>
    <row r="28" spans="2:18" s="1" customFormat="1" ht="15">
      <c r="B28" s="34"/>
      <c r="C28" s="35"/>
      <c r="D28" s="35"/>
      <c r="E28" s="31" t="s">
        <v>37</v>
      </c>
      <c r="F28" s="35"/>
      <c r="G28" s="35"/>
      <c r="H28" s="35"/>
      <c r="I28" s="35"/>
      <c r="J28" s="35"/>
      <c r="K28" s="35"/>
      <c r="L28" s="35"/>
      <c r="M28" s="455">
        <f>K87</f>
        <v>0</v>
      </c>
      <c r="N28" s="455"/>
      <c r="O28" s="455"/>
      <c r="P28" s="455"/>
      <c r="Q28" s="35"/>
      <c r="R28" s="36"/>
    </row>
    <row r="29" spans="2:18" s="1" customFormat="1" ht="14.45" customHeight="1">
      <c r="B29" s="34"/>
      <c r="C29" s="35"/>
      <c r="D29" s="33" t="s">
        <v>97</v>
      </c>
      <c r="E29" s="35"/>
      <c r="F29" s="35"/>
      <c r="G29" s="35"/>
      <c r="H29" s="35"/>
      <c r="I29" s="35"/>
      <c r="J29" s="35"/>
      <c r="K29" s="35"/>
      <c r="L29" s="35"/>
      <c r="M29" s="454">
        <f>M113</f>
        <v>0</v>
      </c>
      <c r="N29" s="454"/>
      <c r="O29" s="454"/>
      <c r="P29" s="454"/>
      <c r="Q29" s="35"/>
      <c r="R29" s="36"/>
    </row>
    <row r="30" spans="2:18" s="1" customFormat="1" ht="6.95" customHeight="1">
      <c r="B30" s="34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6"/>
    </row>
    <row r="31" spans="2:18" s="1" customFormat="1" ht="25.35" customHeight="1">
      <c r="B31" s="34"/>
      <c r="C31" s="35"/>
      <c r="D31" s="102" t="s">
        <v>39</v>
      </c>
      <c r="E31" s="35"/>
      <c r="F31" s="35"/>
      <c r="G31" s="35"/>
      <c r="H31" s="35"/>
      <c r="I31" s="35"/>
      <c r="J31" s="35"/>
      <c r="K31" s="35"/>
      <c r="L31" s="35"/>
      <c r="M31" s="483">
        <f>ROUND(M26+M29,2)</f>
        <v>0</v>
      </c>
      <c r="N31" s="481"/>
      <c r="O31" s="481"/>
      <c r="P31" s="481"/>
      <c r="Q31" s="35"/>
      <c r="R31" s="36"/>
    </row>
    <row r="32" spans="2:18" s="1" customFormat="1" ht="6.95" customHeight="1">
      <c r="B32" s="34"/>
      <c r="C32" s="35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35"/>
      <c r="R32" s="36"/>
    </row>
    <row r="33" spans="2:18" s="1" customFormat="1" ht="14.45" customHeight="1">
      <c r="B33" s="34"/>
      <c r="C33" s="35"/>
      <c r="D33" s="41" t="s">
        <v>40</v>
      </c>
      <c r="E33" s="41" t="s">
        <v>41</v>
      </c>
      <c r="F33" s="42">
        <v>0.21</v>
      </c>
      <c r="G33" s="103" t="s">
        <v>42</v>
      </c>
      <c r="H33" s="484">
        <f>ROUND((SUM(BE113:BE114)+SUM(BE131:BE352)), 2)</f>
        <v>0</v>
      </c>
      <c r="I33" s="481"/>
      <c r="J33" s="481"/>
      <c r="K33" s="35"/>
      <c r="L33" s="35"/>
      <c r="M33" s="484">
        <f>ROUND(ROUND((SUM(BE113:BE114)+SUM(BE131:BE352)), 2)*F33, 2)</f>
        <v>0</v>
      </c>
      <c r="N33" s="481"/>
      <c r="O33" s="481"/>
      <c r="P33" s="481"/>
      <c r="Q33" s="35"/>
      <c r="R33" s="36"/>
    </row>
    <row r="34" spans="2:18" s="1" customFormat="1" ht="14.45" customHeight="1">
      <c r="B34" s="34"/>
      <c r="C34" s="35"/>
      <c r="D34" s="35"/>
      <c r="E34" s="41" t="s">
        <v>43</v>
      </c>
      <c r="F34" s="42">
        <v>0.15</v>
      </c>
      <c r="G34" s="103" t="s">
        <v>42</v>
      </c>
      <c r="H34" s="484">
        <f>ROUND((SUM(BF113:BF114)+SUM(BF131:BF352)), 2)</f>
        <v>0</v>
      </c>
      <c r="I34" s="481"/>
      <c r="J34" s="481"/>
      <c r="K34" s="35"/>
      <c r="L34" s="35"/>
      <c r="M34" s="484">
        <f>ROUND(ROUND((SUM(BF113:BF114)+SUM(BF131:BF352)), 2)*F34, 2)</f>
        <v>0</v>
      </c>
      <c r="N34" s="481"/>
      <c r="O34" s="481"/>
      <c r="P34" s="481"/>
      <c r="Q34" s="35"/>
      <c r="R34" s="36"/>
    </row>
    <row r="35" spans="2:18" s="1" customFormat="1" ht="14.45" hidden="1" customHeight="1">
      <c r="B35" s="34"/>
      <c r="C35" s="35"/>
      <c r="D35" s="35"/>
      <c r="E35" s="41" t="s">
        <v>44</v>
      </c>
      <c r="F35" s="42">
        <v>0.21</v>
      </c>
      <c r="G35" s="103" t="s">
        <v>42</v>
      </c>
      <c r="H35" s="484">
        <f>ROUND((SUM(BG113:BG114)+SUM(BG131:BG352)), 2)</f>
        <v>0</v>
      </c>
      <c r="I35" s="481"/>
      <c r="J35" s="481"/>
      <c r="K35" s="35"/>
      <c r="L35" s="35"/>
      <c r="M35" s="484">
        <v>0</v>
      </c>
      <c r="N35" s="481"/>
      <c r="O35" s="481"/>
      <c r="P35" s="481"/>
      <c r="Q35" s="35"/>
      <c r="R35" s="36"/>
    </row>
    <row r="36" spans="2:18" s="1" customFormat="1" ht="14.45" hidden="1" customHeight="1">
      <c r="B36" s="34"/>
      <c r="C36" s="35"/>
      <c r="D36" s="35"/>
      <c r="E36" s="41" t="s">
        <v>45</v>
      </c>
      <c r="F36" s="42">
        <v>0.15</v>
      </c>
      <c r="G36" s="103" t="s">
        <v>42</v>
      </c>
      <c r="H36" s="484">
        <f>ROUND((SUM(BH113:BH114)+SUM(BH131:BH352)), 2)</f>
        <v>0</v>
      </c>
      <c r="I36" s="481"/>
      <c r="J36" s="481"/>
      <c r="K36" s="35"/>
      <c r="L36" s="35"/>
      <c r="M36" s="484">
        <v>0</v>
      </c>
      <c r="N36" s="481"/>
      <c r="O36" s="481"/>
      <c r="P36" s="481"/>
      <c r="Q36" s="35"/>
      <c r="R36" s="36"/>
    </row>
    <row r="37" spans="2:18" s="1" customFormat="1" ht="14.45" hidden="1" customHeight="1">
      <c r="B37" s="34"/>
      <c r="C37" s="35"/>
      <c r="D37" s="35"/>
      <c r="E37" s="41" t="s">
        <v>46</v>
      </c>
      <c r="F37" s="42">
        <v>0</v>
      </c>
      <c r="G37" s="103" t="s">
        <v>42</v>
      </c>
      <c r="H37" s="484">
        <f>ROUND((SUM(BI113:BI114)+SUM(BI131:BI352)), 2)</f>
        <v>0</v>
      </c>
      <c r="I37" s="481"/>
      <c r="J37" s="481"/>
      <c r="K37" s="35"/>
      <c r="L37" s="35"/>
      <c r="M37" s="484">
        <v>0</v>
      </c>
      <c r="N37" s="481"/>
      <c r="O37" s="481"/>
      <c r="P37" s="481"/>
      <c r="Q37" s="35"/>
      <c r="R37" s="36"/>
    </row>
    <row r="38" spans="2:18" s="1" customFormat="1" ht="6.95" customHeight="1">
      <c r="B38" s="34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6"/>
    </row>
    <row r="39" spans="2:18" s="1" customFormat="1" ht="25.35" customHeight="1">
      <c r="B39" s="34"/>
      <c r="C39" s="99"/>
      <c r="D39" s="105" t="s">
        <v>47</v>
      </c>
      <c r="E39" s="74"/>
      <c r="F39" s="74"/>
      <c r="G39" s="106" t="s">
        <v>48</v>
      </c>
      <c r="H39" s="107" t="s">
        <v>49</v>
      </c>
      <c r="I39" s="74"/>
      <c r="J39" s="74"/>
      <c r="K39" s="74"/>
      <c r="L39" s="485">
        <f>SUM(M31:M37)</f>
        <v>0</v>
      </c>
      <c r="M39" s="485"/>
      <c r="N39" s="485"/>
      <c r="O39" s="485"/>
      <c r="P39" s="486"/>
      <c r="Q39" s="99"/>
      <c r="R39" s="36"/>
    </row>
    <row r="40" spans="2:18" s="1" customFormat="1" ht="14.45" customHeight="1">
      <c r="B40" s="34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6"/>
    </row>
    <row r="41" spans="2:18" s="1" customFormat="1" ht="14.45" customHeight="1">
      <c r="B41" s="34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6"/>
    </row>
    <row r="42" spans="2:18">
      <c r="B42" s="24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5"/>
    </row>
    <row r="43" spans="2:18">
      <c r="B43" s="24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5"/>
    </row>
    <row r="44" spans="2:18">
      <c r="B44" s="24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5"/>
    </row>
    <row r="45" spans="2:18">
      <c r="B45" s="24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5"/>
    </row>
    <row r="46" spans="2:18">
      <c r="B46" s="24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5"/>
    </row>
    <row r="47" spans="2:18">
      <c r="B47" s="24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5"/>
    </row>
    <row r="48" spans="2:18">
      <c r="B48" s="24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5"/>
    </row>
    <row r="49" spans="2:18">
      <c r="B49" s="24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5"/>
    </row>
    <row r="50" spans="2:18" s="1" customFormat="1" ht="15">
      <c r="B50" s="34"/>
      <c r="C50" s="35"/>
      <c r="D50" s="49" t="s">
        <v>50</v>
      </c>
      <c r="E50" s="50"/>
      <c r="F50" s="50"/>
      <c r="G50" s="50"/>
      <c r="H50" s="51"/>
      <c r="I50" s="35"/>
      <c r="J50" s="49" t="s">
        <v>51</v>
      </c>
      <c r="K50" s="50"/>
      <c r="L50" s="50"/>
      <c r="M50" s="50"/>
      <c r="N50" s="50"/>
      <c r="O50" s="50"/>
      <c r="P50" s="51"/>
      <c r="Q50" s="35"/>
      <c r="R50" s="36"/>
    </row>
    <row r="51" spans="2:18">
      <c r="B51" s="24"/>
      <c r="C51" s="27"/>
      <c r="D51" s="52"/>
      <c r="E51" s="27"/>
      <c r="F51" s="27"/>
      <c r="G51" s="27"/>
      <c r="H51" s="53"/>
      <c r="I51" s="27"/>
      <c r="J51" s="52"/>
      <c r="K51" s="27"/>
      <c r="L51" s="27"/>
      <c r="M51" s="27"/>
      <c r="N51" s="27"/>
      <c r="O51" s="27"/>
      <c r="P51" s="53"/>
      <c r="Q51" s="27"/>
      <c r="R51" s="25"/>
    </row>
    <row r="52" spans="2:18">
      <c r="B52" s="24"/>
      <c r="C52" s="27"/>
      <c r="D52" s="52"/>
      <c r="E52" s="27"/>
      <c r="F52" s="27"/>
      <c r="G52" s="27"/>
      <c r="H52" s="53"/>
      <c r="I52" s="27"/>
      <c r="J52" s="52"/>
      <c r="K52" s="27"/>
      <c r="L52" s="27"/>
      <c r="M52" s="27"/>
      <c r="N52" s="27"/>
      <c r="O52" s="27"/>
      <c r="P52" s="53"/>
      <c r="Q52" s="27"/>
      <c r="R52" s="25"/>
    </row>
    <row r="53" spans="2:18">
      <c r="B53" s="24"/>
      <c r="C53" s="27"/>
      <c r="D53" s="52"/>
      <c r="E53" s="27"/>
      <c r="F53" s="27"/>
      <c r="G53" s="27"/>
      <c r="H53" s="53"/>
      <c r="I53" s="27"/>
      <c r="J53" s="52"/>
      <c r="K53" s="27"/>
      <c r="L53" s="27"/>
      <c r="M53" s="27"/>
      <c r="N53" s="27"/>
      <c r="O53" s="27"/>
      <c r="P53" s="53"/>
      <c r="Q53" s="27"/>
      <c r="R53" s="25"/>
    </row>
    <row r="54" spans="2:18">
      <c r="B54" s="24"/>
      <c r="C54" s="27"/>
      <c r="D54" s="52"/>
      <c r="E54" s="27"/>
      <c r="F54" s="27"/>
      <c r="G54" s="27"/>
      <c r="H54" s="53"/>
      <c r="I54" s="27"/>
      <c r="J54" s="52"/>
      <c r="K54" s="27"/>
      <c r="L54" s="27"/>
      <c r="M54" s="27"/>
      <c r="N54" s="27"/>
      <c r="O54" s="27"/>
      <c r="P54" s="53"/>
      <c r="Q54" s="27"/>
      <c r="R54" s="25"/>
    </row>
    <row r="55" spans="2:18">
      <c r="B55" s="24"/>
      <c r="C55" s="27"/>
      <c r="D55" s="52"/>
      <c r="E55" s="27"/>
      <c r="F55" s="27"/>
      <c r="G55" s="27"/>
      <c r="H55" s="53"/>
      <c r="I55" s="27"/>
      <c r="J55" s="52"/>
      <c r="K55" s="27"/>
      <c r="L55" s="27"/>
      <c r="M55" s="27"/>
      <c r="N55" s="27"/>
      <c r="O55" s="27"/>
      <c r="P55" s="53"/>
      <c r="Q55" s="27"/>
      <c r="R55" s="25"/>
    </row>
    <row r="56" spans="2:18">
      <c r="B56" s="24"/>
      <c r="C56" s="27"/>
      <c r="D56" s="52"/>
      <c r="E56" s="27"/>
      <c r="F56" s="27"/>
      <c r="G56" s="27"/>
      <c r="H56" s="53"/>
      <c r="I56" s="27"/>
      <c r="J56" s="52"/>
      <c r="K56" s="27"/>
      <c r="L56" s="27"/>
      <c r="M56" s="27"/>
      <c r="N56" s="27"/>
      <c r="O56" s="27"/>
      <c r="P56" s="53"/>
      <c r="Q56" s="27"/>
      <c r="R56" s="25"/>
    </row>
    <row r="57" spans="2:18">
      <c r="B57" s="24"/>
      <c r="C57" s="27"/>
      <c r="D57" s="52"/>
      <c r="E57" s="27"/>
      <c r="F57" s="27"/>
      <c r="G57" s="27"/>
      <c r="H57" s="53"/>
      <c r="I57" s="27"/>
      <c r="J57" s="52"/>
      <c r="K57" s="27"/>
      <c r="L57" s="27"/>
      <c r="M57" s="27"/>
      <c r="N57" s="27"/>
      <c r="O57" s="27"/>
      <c r="P57" s="53"/>
      <c r="Q57" s="27"/>
      <c r="R57" s="25"/>
    </row>
    <row r="58" spans="2:18">
      <c r="B58" s="24"/>
      <c r="C58" s="27"/>
      <c r="D58" s="52"/>
      <c r="E58" s="27"/>
      <c r="F58" s="27"/>
      <c r="G58" s="27"/>
      <c r="H58" s="53"/>
      <c r="I58" s="27"/>
      <c r="J58" s="52"/>
      <c r="K58" s="27"/>
      <c r="L58" s="27"/>
      <c r="M58" s="27"/>
      <c r="N58" s="27"/>
      <c r="O58" s="27"/>
      <c r="P58" s="53"/>
      <c r="Q58" s="27"/>
      <c r="R58" s="25"/>
    </row>
    <row r="59" spans="2:18" s="1" customFormat="1" ht="15">
      <c r="B59" s="34"/>
      <c r="C59" s="35"/>
      <c r="D59" s="54" t="s">
        <v>52</v>
      </c>
      <c r="E59" s="55"/>
      <c r="F59" s="55"/>
      <c r="G59" s="56" t="s">
        <v>53</v>
      </c>
      <c r="H59" s="57"/>
      <c r="I59" s="35"/>
      <c r="J59" s="54" t="s">
        <v>52</v>
      </c>
      <c r="K59" s="55"/>
      <c r="L59" s="55"/>
      <c r="M59" s="55"/>
      <c r="N59" s="56" t="s">
        <v>53</v>
      </c>
      <c r="O59" s="55"/>
      <c r="P59" s="57"/>
      <c r="Q59" s="35"/>
      <c r="R59" s="36"/>
    </row>
    <row r="60" spans="2:18">
      <c r="B60" s="24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5"/>
    </row>
    <row r="61" spans="2:18" s="1" customFormat="1" ht="15">
      <c r="B61" s="34"/>
      <c r="C61" s="35"/>
      <c r="D61" s="49" t="s">
        <v>54</v>
      </c>
      <c r="E61" s="50"/>
      <c r="F61" s="50"/>
      <c r="G61" s="50"/>
      <c r="H61" s="51"/>
      <c r="I61" s="35"/>
      <c r="J61" s="49" t="s">
        <v>55</v>
      </c>
      <c r="K61" s="50"/>
      <c r="L61" s="50"/>
      <c r="M61" s="50"/>
      <c r="N61" s="50"/>
      <c r="O61" s="50"/>
      <c r="P61" s="51"/>
      <c r="Q61" s="35"/>
      <c r="R61" s="36"/>
    </row>
    <row r="62" spans="2:18">
      <c r="B62" s="24"/>
      <c r="C62" s="27"/>
      <c r="D62" s="52"/>
      <c r="E62" s="27"/>
      <c r="F62" s="27"/>
      <c r="G62" s="27"/>
      <c r="H62" s="53"/>
      <c r="I62" s="27"/>
      <c r="J62" s="52"/>
      <c r="K62" s="27"/>
      <c r="L62" s="27"/>
      <c r="M62" s="27"/>
      <c r="N62" s="27"/>
      <c r="O62" s="27"/>
      <c r="P62" s="53"/>
      <c r="Q62" s="27"/>
      <c r="R62" s="25"/>
    </row>
    <row r="63" spans="2:18">
      <c r="B63" s="24"/>
      <c r="C63" s="27"/>
      <c r="D63" s="52"/>
      <c r="E63" s="27"/>
      <c r="F63" s="27"/>
      <c r="G63" s="27"/>
      <c r="H63" s="53"/>
      <c r="I63" s="27"/>
      <c r="J63" s="52"/>
      <c r="K63" s="27"/>
      <c r="L63" s="27"/>
      <c r="M63" s="27"/>
      <c r="N63" s="27"/>
      <c r="O63" s="27"/>
      <c r="P63" s="53"/>
      <c r="Q63" s="27"/>
      <c r="R63" s="25"/>
    </row>
    <row r="64" spans="2:18">
      <c r="B64" s="24"/>
      <c r="C64" s="27"/>
      <c r="D64" s="52"/>
      <c r="E64" s="27"/>
      <c r="F64" s="27"/>
      <c r="G64" s="27"/>
      <c r="H64" s="53"/>
      <c r="I64" s="27"/>
      <c r="J64" s="52"/>
      <c r="K64" s="27"/>
      <c r="L64" s="27"/>
      <c r="M64" s="27"/>
      <c r="N64" s="27"/>
      <c r="O64" s="27"/>
      <c r="P64" s="53"/>
      <c r="Q64" s="27"/>
      <c r="R64" s="25"/>
    </row>
    <row r="65" spans="2:18">
      <c r="B65" s="24"/>
      <c r="C65" s="27"/>
      <c r="D65" s="52"/>
      <c r="E65" s="27"/>
      <c r="F65" s="27"/>
      <c r="G65" s="27"/>
      <c r="H65" s="53"/>
      <c r="I65" s="27"/>
      <c r="J65" s="52"/>
      <c r="K65" s="27"/>
      <c r="L65" s="27"/>
      <c r="M65" s="27"/>
      <c r="N65" s="27"/>
      <c r="O65" s="27"/>
      <c r="P65" s="53"/>
      <c r="Q65" s="27"/>
      <c r="R65" s="25"/>
    </row>
    <row r="66" spans="2:18">
      <c r="B66" s="24"/>
      <c r="C66" s="27"/>
      <c r="D66" s="52"/>
      <c r="E66" s="27"/>
      <c r="F66" s="27"/>
      <c r="G66" s="27"/>
      <c r="H66" s="53"/>
      <c r="I66" s="27"/>
      <c r="J66" s="52"/>
      <c r="K66" s="27"/>
      <c r="L66" s="27"/>
      <c r="M66" s="27"/>
      <c r="N66" s="27"/>
      <c r="O66" s="27"/>
      <c r="P66" s="53"/>
      <c r="Q66" s="27"/>
      <c r="R66" s="25"/>
    </row>
    <row r="67" spans="2:18">
      <c r="B67" s="24"/>
      <c r="C67" s="27"/>
      <c r="D67" s="52"/>
      <c r="E67" s="27"/>
      <c r="F67" s="27"/>
      <c r="G67" s="27"/>
      <c r="H67" s="53"/>
      <c r="I67" s="27"/>
      <c r="J67" s="52"/>
      <c r="K67" s="27"/>
      <c r="L67" s="27"/>
      <c r="M67" s="27"/>
      <c r="N67" s="27"/>
      <c r="O67" s="27"/>
      <c r="P67" s="53"/>
      <c r="Q67" s="27"/>
      <c r="R67" s="25"/>
    </row>
    <row r="68" spans="2:18">
      <c r="B68" s="24"/>
      <c r="C68" s="27"/>
      <c r="D68" s="52"/>
      <c r="E68" s="27"/>
      <c r="F68" s="27"/>
      <c r="G68" s="27"/>
      <c r="H68" s="53"/>
      <c r="I68" s="27"/>
      <c r="J68" s="52"/>
      <c r="K68" s="27"/>
      <c r="L68" s="27"/>
      <c r="M68" s="27"/>
      <c r="N68" s="27"/>
      <c r="O68" s="27"/>
      <c r="P68" s="53"/>
      <c r="Q68" s="27"/>
      <c r="R68" s="25"/>
    </row>
    <row r="69" spans="2:18">
      <c r="B69" s="24"/>
      <c r="C69" s="27"/>
      <c r="D69" s="52"/>
      <c r="E69" s="27"/>
      <c r="F69" s="27"/>
      <c r="G69" s="27"/>
      <c r="H69" s="53"/>
      <c r="I69" s="27"/>
      <c r="J69" s="52"/>
      <c r="K69" s="27"/>
      <c r="L69" s="27"/>
      <c r="M69" s="27"/>
      <c r="N69" s="27"/>
      <c r="O69" s="27"/>
      <c r="P69" s="53"/>
      <c r="Q69" s="27"/>
      <c r="R69" s="25"/>
    </row>
    <row r="70" spans="2:18" s="1" customFormat="1" ht="15">
      <c r="B70" s="34"/>
      <c r="C70" s="35"/>
      <c r="D70" s="54" t="s">
        <v>52</v>
      </c>
      <c r="E70" s="55"/>
      <c r="F70" s="55"/>
      <c r="G70" s="56" t="s">
        <v>53</v>
      </c>
      <c r="H70" s="57"/>
      <c r="I70" s="35"/>
      <c r="J70" s="54" t="s">
        <v>52</v>
      </c>
      <c r="K70" s="55"/>
      <c r="L70" s="55"/>
      <c r="M70" s="55"/>
      <c r="N70" s="56" t="s">
        <v>53</v>
      </c>
      <c r="O70" s="55"/>
      <c r="P70" s="57"/>
      <c r="Q70" s="35"/>
      <c r="R70" s="36"/>
    </row>
    <row r="71" spans="2:18" s="1" customFormat="1" ht="14.45" customHeight="1">
      <c r="B71" s="58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60"/>
    </row>
    <row r="75" spans="2:18" s="1" customFormat="1" ht="6.95" customHeight="1">
      <c r="B75" s="61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3"/>
    </row>
    <row r="76" spans="2:18" s="1" customFormat="1" ht="36.950000000000003" customHeight="1">
      <c r="B76" s="34"/>
      <c r="C76" s="448" t="s">
        <v>98</v>
      </c>
      <c r="D76" s="449"/>
      <c r="E76" s="449"/>
      <c r="F76" s="449"/>
      <c r="G76" s="449"/>
      <c r="H76" s="449"/>
      <c r="I76" s="449"/>
      <c r="J76" s="449"/>
      <c r="K76" s="449"/>
      <c r="L76" s="449"/>
      <c r="M76" s="449"/>
      <c r="N76" s="449"/>
      <c r="O76" s="449"/>
      <c r="P76" s="449"/>
      <c r="Q76" s="449"/>
      <c r="R76" s="36"/>
    </row>
    <row r="77" spans="2:18" s="1" customFormat="1" ht="6.95" customHeight="1"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6"/>
    </row>
    <row r="78" spans="2:18" s="1" customFormat="1" ht="36.950000000000003" customHeight="1">
      <c r="B78" s="34"/>
      <c r="C78" s="68" t="s">
        <v>18</v>
      </c>
      <c r="D78" s="35"/>
      <c r="E78" s="35"/>
      <c r="F78" s="470" t="str">
        <f>F6</f>
        <v>Vestavba podlaží do prostor chovu kontaktních zvířat v objektu technického zázemí ZOO</v>
      </c>
      <c r="G78" s="481"/>
      <c r="H78" s="481"/>
      <c r="I78" s="481"/>
      <c r="J78" s="481"/>
      <c r="K78" s="481"/>
      <c r="L78" s="481"/>
      <c r="M78" s="481"/>
      <c r="N78" s="481"/>
      <c r="O78" s="481"/>
      <c r="P78" s="481"/>
      <c r="Q78" s="35"/>
      <c r="R78" s="36"/>
    </row>
    <row r="79" spans="2:18" s="1" customFormat="1" ht="6.95" customHeight="1">
      <c r="B79" s="34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6"/>
    </row>
    <row r="80" spans="2:18" s="1" customFormat="1" ht="18" customHeight="1">
      <c r="B80" s="34"/>
      <c r="C80" s="31" t="s">
        <v>22</v>
      </c>
      <c r="D80" s="35"/>
      <c r="E80" s="35"/>
      <c r="F80" s="29" t="str">
        <f>F8</f>
        <v xml:space="preserve"> </v>
      </c>
      <c r="G80" s="35"/>
      <c r="H80" s="35"/>
      <c r="I80" s="35"/>
      <c r="J80" s="35"/>
      <c r="K80" s="31" t="s">
        <v>24</v>
      </c>
      <c r="L80" s="35"/>
      <c r="M80" s="482" t="str">
        <f>IF(O8="","",O8)</f>
        <v>6.8.2017</v>
      </c>
      <c r="N80" s="482"/>
      <c r="O80" s="482"/>
      <c r="P80" s="482"/>
      <c r="Q80" s="35"/>
      <c r="R80" s="36"/>
    </row>
    <row r="81" spans="2:47" s="1" customFormat="1" ht="6.95" customHeight="1">
      <c r="B81" s="34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6"/>
    </row>
    <row r="82" spans="2:47" s="1" customFormat="1" ht="15">
      <c r="B82" s="34"/>
      <c r="C82" s="31" t="s">
        <v>26</v>
      </c>
      <c r="D82" s="35"/>
      <c r="E82" s="35"/>
      <c r="F82" s="29" t="str">
        <f>E11</f>
        <v xml:space="preserve"> </v>
      </c>
      <c r="G82" s="35"/>
      <c r="H82" s="35"/>
      <c r="I82" s="35"/>
      <c r="J82" s="35"/>
      <c r="K82" s="31" t="s">
        <v>30</v>
      </c>
      <c r="L82" s="35"/>
      <c r="M82" s="450" t="str">
        <f>E17</f>
        <v>Atelier M</v>
      </c>
      <c r="N82" s="450"/>
      <c r="O82" s="450"/>
      <c r="P82" s="450"/>
      <c r="Q82" s="450"/>
      <c r="R82" s="36"/>
    </row>
    <row r="83" spans="2:47" s="1" customFormat="1" ht="14.45" customHeight="1">
      <c r="B83" s="34"/>
      <c r="C83" s="31" t="s">
        <v>29</v>
      </c>
      <c r="D83" s="35"/>
      <c r="E83" s="35"/>
      <c r="F83" s="29" t="str">
        <f>IF(E14="","",E14)</f>
        <v xml:space="preserve"> </v>
      </c>
      <c r="G83" s="35"/>
      <c r="H83" s="35"/>
      <c r="I83" s="35"/>
      <c r="J83" s="35"/>
      <c r="K83" s="31" t="s">
        <v>32</v>
      </c>
      <c r="L83" s="35"/>
      <c r="M83" s="450" t="str">
        <f>E20</f>
        <v>Ing. Kateřina Petlíková</v>
      </c>
      <c r="N83" s="450"/>
      <c r="O83" s="450"/>
      <c r="P83" s="450"/>
      <c r="Q83" s="450"/>
      <c r="R83" s="36"/>
    </row>
    <row r="84" spans="2:47" s="1" customFormat="1" ht="10.35" customHeight="1">
      <c r="B84" s="34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6"/>
    </row>
    <row r="85" spans="2:47" s="1" customFormat="1" ht="29.25" customHeight="1">
      <c r="B85" s="34"/>
      <c r="C85" s="487" t="s">
        <v>99</v>
      </c>
      <c r="D85" s="488"/>
      <c r="E85" s="488"/>
      <c r="F85" s="488"/>
      <c r="G85" s="488"/>
      <c r="H85" s="487" t="s">
        <v>100</v>
      </c>
      <c r="I85" s="489"/>
      <c r="J85" s="489"/>
      <c r="K85" s="487" t="s">
        <v>101</v>
      </c>
      <c r="L85" s="488"/>
      <c r="M85" s="487" t="s">
        <v>102</v>
      </c>
      <c r="N85" s="488"/>
      <c r="O85" s="488"/>
      <c r="P85" s="488"/>
      <c r="Q85" s="488"/>
      <c r="R85" s="36"/>
    </row>
    <row r="86" spans="2:47" s="1" customFormat="1" ht="10.35" customHeight="1">
      <c r="B86" s="34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6"/>
    </row>
    <row r="87" spans="2:47" s="1" customFormat="1" ht="29.25" customHeight="1">
      <c r="B87" s="34"/>
      <c r="C87" s="108" t="s">
        <v>103</v>
      </c>
      <c r="D87" s="35"/>
      <c r="E87" s="35"/>
      <c r="F87" s="35"/>
      <c r="G87" s="35"/>
      <c r="H87" s="466">
        <f>W131</f>
        <v>0</v>
      </c>
      <c r="I87" s="481"/>
      <c r="J87" s="481"/>
      <c r="K87" s="466">
        <f>X131</f>
        <v>0</v>
      </c>
      <c r="L87" s="481"/>
      <c r="M87" s="466">
        <f>M131</f>
        <v>0</v>
      </c>
      <c r="N87" s="490"/>
      <c r="O87" s="490"/>
      <c r="P87" s="490"/>
      <c r="Q87" s="490"/>
      <c r="R87" s="36"/>
      <c r="AU87" s="20" t="s">
        <v>104</v>
      </c>
    </row>
    <row r="88" spans="2:47" s="6" customFormat="1" ht="24.95" customHeight="1">
      <c r="B88" s="109"/>
      <c r="C88" s="110"/>
      <c r="D88" s="111" t="s">
        <v>105</v>
      </c>
      <c r="E88" s="110"/>
      <c r="F88" s="110"/>
      <c r="G88" s="110"/>
      <c r="H88" s="491">
        <f>W132</f>
        <v>0</v>
      </c>
      <c r="I88" s="492"/>
      <c r="J88" s="492"/>
      <c r="K88" s="491">
        <f>X132</f>
        <v>0</v>
      </c>
      <c r="L88" s="492"/>
      <c r="M88" s="491">
        <f>M132</f>
        <v>0</v>
      </c>
      <c r="N88" s="492"/>
      <c r="O88" s="492"/>
      <c r="P88" s="492"/>
      <c r="Q88" s="492"/>
      <c r="R88" s="112"/>
    </row>
    <row r="89" spans="2:47" s="7" customFormat="1" ht="19.899999999999999" customHeight="1">
      <c r="B89" s="113"/>
      <c r="C89" s="114"/>
      <c r="D89" s="115" t="s">
        <v>106</v>
      </c>
      <c r="E89" s="114"/>
      <c r="F89" s="114"/>
      <c r="G89" s="114"/>
      <c r="H89" s="493">
        <f>W133</f>
        <v>0</v>
      </c>
      <c r="I89" s="494"/>
      <c r="J89" s="494"/>
      <c r="K89" s="493">
        <f>X133</f>
        <v>0</v>
      </c>
      <c r="L89" s="494"/>
      <c r="M89" s="493">
        <f>M133</f>
        <v>0</v>
      </c>
      <c r="N89" s="494"/>
      <c r="O89" s="494"/>
      <c r="P89" s="494"/>
      <c r="Q89" s="494"/>
      <c r="R89" s="116"/>
    </row>
    <row r="90" spans="2:47" s="7" customFormat="1" ht="19.899999999999999" customHeight="1">
      <c r="B90" s="113"/>
      <c r="C90" s="114"/>
      <c r="D90" s="115" t="s">
        <v>107</v>
      </c>
      <c r="E90" s="114"/>
      <c r="F90" s="114"/>
      <c r="G90" s="114"/>
      <c r="H90" s="493">
        <f>W140</f>
        <v>0</v>
      </c>
      <c r="I90" s="494"/>
      <c r="J90" s="494"/>
      <c r="K90" s="493">
        <f>X140</f>
        <v>0</v>
      </c>
      <c r="L90" s="494"/>
      <c r="M90" s="493">
        <f>M140</f>
        <v>0</v>
      </c>
      <c r="N90" s="494"/>
      <c r="O90" s="494"/>
      <c r="P90" s="494"/>
      <c r="Q90" s="494"/>
      <c r="R90" s="116"/>
    </row>
    <row r="91" spans="2:47" s="7" customFormat="1" ht="19.899999999999999" customHeight="1">
      <c r="B91" s="113"/>
      <c r="C91" s="114"/>
      <c r="D91" s="115" t="s">
        <v>108</v>
      </c>
      <c r="E91" s="114"/>
      <c r="F91" s="114"/>
      <c r="G91" s="114"/>
      <c r="H91" s="493">
        <f>W144</f>
        <v>0</v>
      </c>
      <c r="I91" s="494"/>
      <c r="J91" s="494"/>
      <c r="K91" s="493">
        <f>X144</f>
        <v>0</v>
      </c>
      <c r="L91" s="494"/>
      <c r="M91" s="493">
        <f>M144</f>
        <v>0</v>
      </c>
      <c r="N91" s="494"/>
      <c r="O91" s="494"/>
      <c r="P91" s="494"/>
      <c r="Q91" s="494"/>
      <c r="R91" s="116"/>
    </row>
    <row r="92" spans="2:47" s="7" customFormat="1" ht="19.899999999999999" customHeight="1">
      <c r="B92" s="113"/>
      <c r="C92" s="114"/>
      <c r="D92" s="115" t="s">
        <v>109</v>
      </c>
      <c r="E92" s="114"/>
      <c r="F92" s="114"/>
      <c r="G92" s="114"/>
      <c r="H92" s="493">
        <f>W155</f>
        <v>0</v>
      </c>
      <c r="I92" s="494"/>
      <c r="J92" s="494"/>
      <c r="K92" s="493">
        <f>X155</f>
        <v>0</v>
      </c>
      <c r="L92" s="494"/>
      <c r="M92" s="493">
        <f>M155</f>
        <v>0</v>
      </c>
      <c r="N92" s="494"/>
      <c r="O92" s="494"/>
      <c r="P92" s="494"/>
      <c r="Q92" s="494"/>
      <c r="R92" s="116"/>
    </row>
    <row r="93" spans="2:47" s="7" customFormat="1" ht="19.899999999999999" customHeight="1">
      <c r="B93" s="113"/>
      <c r="C93" s="114"/>
      <c r="D93" s="115" t="s">
        <v>110</v>
      </c>
      <c r="E93" s="114"/>
      <c r="F93" s="114"/>
      <c r="G93" s="114"/>
      <c r="H93" s="493">
        <f>W166</f>
        <v>0</v>
      </c>
      <c r="I93" s="494"/>
      <c r="J93" s="494"/>
      <c r="K93" s="493">
        <f>X166</f>
        <v>0</v>
      </c>
      <c r="L93" s="494"/>
      <c r="M93" s="493">
        <f>M166</f>
        <v>0</v>
      </c>
      <c r="N93" s="494"/>
      <c r="O93" s="494"/>
      <c r="P93" s="494"/>
      <c r="Q93" s="494"/>
      <c r="R93" s="116"/>
    </row>
    <row r="94" spans="2:47" s="7" customFormat="1" ht="19.899999999999999" customHeight="1">
      <c r="B94" s="113"/>
      <c r="C94" s="114"/>
      <c r="D94" s="115" t="s">
        <v>111</v>
      </c>
      <c r="E94" s="114"/>
      <c r="F94" s="114"/>
      <c r="G94" s="114"/>
      <c r="H94" s="493">
        <f>W222</f>
        <v>0</v>
      </c>
      <c r="I94" s="494"/>
      <c r="J94" s="494"/>
      <c r="K94" s="493">
        <f>X222</f>
        <v>0</v>
      </c>
      <c r="L94" s="494"/>
      <c r="M94" s="493">
        <f>M222</f>
        <v>0</v>
      </c>
      <c r="N94" s="494"/>
      <c r="O94" s="494"/>
      <c r="P94" s="494"/>
      <c r="Q94" s="494"/>
      <c r="R94" s="116"/>
    </row>
    <row r="95" spans="2:47" s="7" customFormat="1" ht="19.899999999999999" customHeight="1">
      <c r="B95" s="113"/>
      <c r="C95" s="114"/>
      <c r="D95" s="115" t="s">
        <v>112</v>
      </c>
      <c r="E95" s="114"/>
      <c r="F95" s="114"/>
      <c r="G95" s="114"/>
      <c r="H95" s="493">
        <f>W226</f>
        <v>0</v>
      </c>
      <c r="I95" s="494"/>
      <c r="J95" s="494"/>
      <c r="K95" s="493">
        <f>X226</f>
        <v>0</v>
      </c>
      <c r="L95" s="494"/>
      <c r="M95" s="493">
        <f>M226</f>
        <v>0</v>
      </c>
      <c r="N95" s="494"/>
      <c r="O95" s="494"/>
      <c r="P95" s="494"/>
      <c r="Q95" s="494"/>
      <c r="R95" s="116"/>
    </row>
    <row r="96" spans="2:47" s="6" customFormat="1" ht="24.95" customHeight="1">
      <c r="B96" s="109"/>
      <c r="C96" s="110"/>
      <c r="D96" s="111" t="s">
        <v>113</v>
      </c>
      <c r="E96" s="110"/>
      <c r="F96" s="110"/>
      <c r="G96" s="110"/>
      <c r="H96" s="491">
        <f>W228</f>
        <v>0</v>
      </c>
      <c r="I96" s="492"/>
      <c r="J96" s="492"/>
      <c r="K96" s="491">
        <f>X228</f>
        <v>0</v>
      </c>
      <c r="L96" s="492"/>
      <c r="M96" s="491">
        <f>M228</f>
        <v>0</v>
      </c>
      <c r="N96" s="492"/>
      <c r="O96" s="492"/>
      <c r="P96" s="492"/>
      <c r="Q96" s="492"/>
      <c r="R96" s="112"/>
    </row>
    <row r="97" spans="2:18" s="7" customFormat="1" ht="19.899999999999999" customHeight="1">
      <c r="B97" s="113"/>
      <c r="C97" s="114"/>
      <c r="D97" s="115" t="s">
        <v>114</v>
      </c>
      <c r="E97" s="114"/>
      <c r="F97" s="114"/>
      <c r="G97" s="114"/>
      <c r="H97" s="493">
        <f>W229</f>
        <v>0</v>
      </c>
      <c r="I97" s="494"/>
      <c r="J97" s="494"/>
      <c r="K97" s="493">
        <f>X229</f>
        <v>0</v>
      </c>
      <c r="L97" s="494"/>
      <c r="M97" s="493">
        <f>M229</f>
        <v>0</v>
      </c>
      <c r="N97" s="494"/>
      <c r="O97" s="494"/>
      <c r="P97" s="494"/>
      <c r="Q97" s="494"/>
      <c r="R97" s="116"/>
    </row>
    <row r="98" spans="2:18" s="7" customFormat="1" ht="19.899999999999999" customHeight="1">
      <c r="B98" s="113"/>
      <c r="C98" s="114"/>
      <c r="D98" s="115" t="s">
        <v>115</v>
      </c>
      <c r="E98" s="114"/>
      <c r="F98" s="114"/>
      <c r="G98" s="114"/>
      <c r="H98" s="493">
        <f>W238</f>
        <v>0</v>
      </c>
      <c r="I98" s="494"/>
      <c r="J98" s="494"/>
      <c r="K98" s="493">
        <f>X238</f>
        <v>0</v>
      </c>
      <c r="L98" s="494"/>
      <c r="M98" s="493">
        <f>M238</f>
        <v>0</v>
      </c>
      <c r="N98" s="494"/>
      <c r="O98" s="494"/>
      <c r="P98" s="494"/>
      <c r="Q98" s="494"/>
      <c r="R98" s="116"/>
    </row>
    <row r="99" spans="2:18" s="7" customFormat="1" ht="19.899999999999999" customHeight="1">
      <c r="B99" s="113"/>
      <c r="C99" s="114"/>
      <c r="D99" s="115" t="s">
        <v>116</v>
      </c>
      <c r="E99" s="114"/>
      <c r="F99" s="114"/>
      <c r="G99" s="114"/>
      <c r="H99" s="493">
        <f>W246</f>
        <v>0</v>
      </c>
      <c r="I99" s="494"/>
      <c r="J99" s="494"/>
      <c r="K99" s="493">
        <f>X246</f>
        <v>0</v>
      </c>
      <c r="L99" s="494"/>
      <c r="M99" s="493">
        <f>M246</f>
        <v>0</v>
      </c>
      <c r="N99" s="494"/>
      <c r="O99" s="494"/>
      <c r="P99" s="494"/>
      <c r="Q99" s="494"/>
      <c r="R99" s="116"/>
    </row>
    <row r="100" spans="2:18" s="7" customFormat="1" ht="19.899999999999999" customHeight="1">
      <c r="B100" s="113"/>
      <c r="C100" s="114"/>
      <c r="D100" s="115" t="s">
        <v>117</v>
      </c>
      <c r="E100" s="114"/>
      <c r="F100" s="114"/>
      <c r="G100" s="114"/>
      <c r="H100" s="493">
        <f>W249</f>
        <v>0</v>
      </c>
      <c r="I100" s="494"/>
      <c r="J100" s="494"/>
      <c r="K100" s="493">
        <f>X249</f>
        <v>0</v>
      </c>
      <c r="L100" s="494"/>
      <c r="M100" s="493">
        <f>M249</f>
        <v>0</v>
      </c>
      <c r="N100" s="494"/>
      <c r="O100" s="494"/>
      <c r="P100" s="494"/>
      <c r="Q100" s="494"/>
      <c r="R100" s="116"/>
    </row>
    <row r="101" spans="2:18" s="7" customFormat="1" ht="19.899999999999999" customHeight="1">
      <c r="B101" s="113"/>
      <c r="C101" s="114"/>
      <c r="D101" s="115" t="s">
        <v>118</v>
      </c>
      <c r="E101" s="114"/>
      <c r="F101" s="114"/>
      <c r="G101" s="114"/>
      <c r="H101" s="493">
        <f>W251</f>
        <v>0</v>
      </c>
      <c r="I101" s="494"/>
      <c r="J101" s="494"/>
      <c r="K101" s="493">
        <f>X251</f>
        <v>0</v>
      </c>
      <c r="L101" s="494"/>
      <c r="M101" s="493">
        <f>M251</f>
        <v>0</v>
      </c>
      <c r="N101" s="494"/>
      <c r="O101" s="494"/>
      <c r="P101" s="494"/>
      <c r="Q101" s="494"/>
      <c r="R101" s="116"/>
    </row>
    <row r="102" spans="2:18" s="7" customFormat="1" ht="19.899999999999999" customHeight="1">
      <c r="B102" s="113"/>
      <c r="C102" s="114"/>
      <c r="D102" s="115" t="s">
        <v>119</v>
      </c>
      <c r="E102" s="114"/>
      <c r="F102" s="114"/>
      <c r="G102" s="114"/>
      <c r="H102" s="493">
        <f>W256</f>
        <v>0</v>
      </c>
      <c r="I102" s="494"/>
      <c r="J102" s="494"/>
      <c r="K102" s="493">
        <f>X256</f>
        <v>0</v>
      </c>
      <c r="L102" s="494"/>
      <c r="M102" s="493">
        <f>M256</f>
        <v>0</v>
      </c>
      <c r="N102" s="494"/>
      <c r="O102" s="494"/>
      <c r="P102" s="494"/>
      <c r="Q102" s="494"/>
      <c r="R102" s="116"/>
    </row>
    <row r="103" spans="2:18" s="7" customFormat="1" ht="19.899999999999999" customHeight="1">
      <c r="B103" s="113"/>
      <c r="C103" s="114"/>
      <c r="D103" s="115" t="s">
        <v>120</v>
      </c>
      <c r="E103" s="114"/>
      <c r="F103" s="114"/>
      <c r="G103" s="114"/>
      <c r="H103" s="493">
        <f>W280</f>
        <v>0</v>
      </c>
      <c r="I103" s="494"/>
      <c r="J103" s="494"/>
      <c r="K103" s="493">
        <f>X280</f>
        <v>0</v>
      </c>
      <c r="L103" s="494"/>
      <c r="M103" s="493">
        <f>M280</f>
        <v>0</v>
      </c>
      <c r="N103" s="494"/>
      <c r="O103" s="494"/>
      <c r="P103" s="494"/>
      <c r="Q103" s="494"/>
      <c r="R103" s="116"/>
    </row>
    <row r="104" spans="2:18" s="7" customFormat="1" ht="19.899999999999999" customHeight="1">
      <c r="B104" s="113"/>
      <c r="C104" s="114"/>
      <c r="D104" s="115" t="s">
        <v>121</v>
      </c>
      <c r="E104" s="114"/>
      <c r="F104" s="114"/>
      <c r="G104" s="114"/>
      <c r="H104" s="493">
        <f>W288</f>
        <v>0</v>
      </c>
      <c r="I104" s="494"/>
      <c r="J104" s="494"/>
      <c r="K104" s="493">
        <f>X288</f>
        <v>0</v>
      </c>
      <c r="L104" s="494"/>
      <c r="M104" s="493">
        <f>M288</f>
        <v>0</v>
      </c>
      <c r="N104" s="494"/>
      <c r="O104" s="494"/>
      <c r="P104" s="494"/>
      <c r="Q104" s="494"/>
      <c r="R104" s="116"/>
    </row>
    <row r="105" spans="2:18" s="7" customFormat="1" ht="19.899999999999999" customHeight="1">
      <c r="B105" s="113"/>
      <c r="C105" s="114"/>
      <c r="D105" s="115" t="s">
        <v>122</v>
      </c>
      <c r="E105" s="114"/>
      <c r="F105" s="114"/>
      <c r="G105" s="114"/>
      <c r="H105" s="493">
        <f>W306</f>
        <v>0</v>
      </c>
      <c r="I105" s="494"/>
      <c r="J105" s="494"/>
      <c r="K105" s="493">
        <f>X306</f>
        <v>0</v>
      </c>
      <c r="L105" s="494"/>
      <c r="M105" s="493">
        <f>M306</f>
        <v>0</v>
      </c>
      <c r="N105" s="494"/>
      <c r="O105" s="494"/>
      <c r="P105" s="494"/>
      <c r="Q105" s="494"/>
      <c r="R105" s="116"/>
    </row>
    <row r="106" spans="2:18" s="7" customFormat="1" ht="19.899999999999999" customHeight="1">
      <c r="B106" s="113"/>
      <c r="C106" s="114"/>
      <c r="D106" s="115" t="s">
        <v>123</v>
      </c>
      <c r="E106" s="114"/>
      <c r="F106" s="114"/>
      <c r="G106" s="114"/>
      <c r="H106" s="493">
        <f>W314</f>
        <v>0</v>
      </c>
      <c r="I106" s="494"/>
      <c r="J106" s="494"/>
      <c r="K106" s="493">
        <f>X314</f>
        <v>0</v>
      </c>
      <c r="L106" s="494"/>
      <c r="M106" s="493">
        <f>M314</f>
        <v>0</v>
      </c>
      <c r="N106" s="494"/>
      <c r="O106" s="494"/>
      <c r="P106" s="494"/>
      <c r="Q106" s="494"/>
      <c r="R106" s="116"/>
    </row>
    <row r="107" spans="2:18" s="7" customFormat="1" ht="19.899999999999999" customHeight="1">
      <c r="B107" s="113"/>
      <c r="C107" s="114"/>
      <c r="D107" s="115" t="s">
        <v>124</v>
      </c>
      <c r="E107" s="114"/>
      <c r="F107" s="114"/>
      <c r="G107" s="114"/>
      <c r="H107" s="493">
        <f>W322</f>
        <v>0</v>
      </c>
      <c r="I107" s="494"/>
      <c r="J107" s="494"/>
      <c r="K107" s="493">
        <f>X322</f>
        <v>0</v>
      </c>
      <c r="L107" s="494"/>
      <c r="M107" s="493">
        <f>M322</f>
        <v>0</v>
      </c>
      <c r="N107" s="494"/>
      <c r="O107" s="494"/>
      <c r="P107" s="494"/>
      <c r="Q107" s="494"/>
      <c r="R107" s="116"/>
    </row>
    <row r="108" spans="2:18" s="7" customFormat="1" ht="19.899999999999999" customHeight="1">
      <c r="B108" s="113"/>
      <c r="C108" s="114"/>
      <c r="D108" s="115" t="s">
        <v>125</v>
      </c>
      <c r="E108" s="114"/>
      <c r="F108" s="114"/>
      <c r="G108" s="114"/>
      <c r="H108" s="493">
        <f>W333</f>
        <v>0</v>
      </c>
      <c r="I108" s="494"/>
      <c r="J108" s="494"/>
      <c r="K108" s="493">
        <f>X333</f>
        <v>0</v>
      </c>
      <c r="L108" s="494"/>
      <c r="M108" s="493">
        <f>M333</f>
        <v>0</v>
      </c>
      <c r="N108" s="494"/>
      <c r="O108" s="494"/>
      <c r="P108" s="494"/>
      <c r="Q108" s="494"/>
      <c r="R108" s="116"/>
    </row>
    <row r="109" spans="2:18" s="6" customFormat="1" ht="24.95" customHeight="1">
      <c r="B109" s="109"/>
      <c r="C109" s="110"/>
      <c r="D109" s="111" t="s">
        <v>126</v>
      </c>
      <c r="E109" s="110"/>
      <c r="F109" s="110"/>
      <c r="G109" s="110"/>
      <c r="H109" s="491">
        <f>W346</f>
        <v>0</v>
      </c>
      <c r="I109" s="492"/>
      <c r="J109" s="492"/>
      <c r="K109" s="491">
        <f>X346</f>
        <v>0</v>
      </c>
      <c r="L109" s="492"/>
      <c r="M109" s="491">
        <f>M346</f>
        <v>0</v>
      </c>
      <c r="N109" s="492"/>
      <c r="O109" s="492"/>
      <c r="P109" s="492"/>
      <c r="Q109" s="492"/>
      <c r="R109" s="112"/>
    </row>
    <row r="110" spans="2:18" s="7" customFormat="1" ht="19.899999999999999" customHeight="1">
      <c r="B110" s="113"/>
      <c r="C110" s="114"/>
      <c r="D110" s="115" t="s">
        <v>127</v>
      </c>
      <c r="E110" s="114"/>
      <c r="F110" s="114"/>
      <c r="G110" s="114"/>
      <c r="H110" s="493">
        <f>W347</f>
        <v>0</v>
      </c>
      <c r="I110" s="494"/>
      <c r="J110" s="494"/>
      <c r="K110" s="493">
        <f>X347</f>
        <v>0</v>
      </c>
      <c r="L110" s="494"/>
      <c r="M110" s="493">
        <f>M347</f>
        <v>0</v>
      </c>
      <c r="N110" s="494"/>
      <c r="O110" s="494"/>
      <c r="P110" s="494"/>
      <c r="Q110" s="494"/>
      <c r="R110" s="116"/>
    </row>
    <row r="111" spans="2:18" s="7" customFormat="1" ht="19.899999999999999" customHeight="1">
      <c r="B111" s="113"/>
      <c r="C111" s="114"/>
      <c r="D111" s="115" t="s">
        <v>128</v>
      </c>
      <c r="E111" s="114"/>
      <c r="F111" s="114"/>
      <c r="G111" s="114"/>
      <c r="H111" s="493">
        <f>W351</f>
        <v>0</v>
      </c>
      <c r="I111" s="494"/>
      <c r="J111" s="494"/>
      <c r="K111" s="493">
        <f>X351</f>
        <v>0</v>
      </c>
      <c r="L111" s="494"/>
      <c r="M111" s="493">
        <f>M351</f>
        <v>0</v>
      </c>
      <c r="N111" s="494"/>
      <c r="O111" s="494"/>
      <c r="P111" s="494"/>
      <c r="Q111" s="494"/>
      <c r="R111" s="116"/>
    </row>
    <row r="112" spans="2:18" s="1" customFormat="1" ht="21.75" customHeight="1">
      <c r="B112" s="34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6"/>
    </row>
    <row r="113" spans="2:21" s="1" customFormat="1" ht="29.25" customHeight="1">
      <c r="B113" s="34"/>
      <c r="C113" s="108" t="s">
        <v>129</v>
      </c>
      <c r="D113" s="35"/>
      <c r="E113" s="35"/>
      <c r="F113" s="35"/>
      <c r="G113" s="35"/>
      <c r="H113" s="35"/>
      <c r="I113" s="35"/>
      <c r="J113" s="35"/>
      <c r="K113" s="35"/>
      <c r="L113" s="35"/>
      <c r="M113" s="490">
        <v>0</v>
      </c>
      <c r="N113" s="495"/>
      <c r="O113" s="495"/>
      <c r="P113" s="495"/>
      <c r="Q113" s="495"/>
      <c r="R113" s="36"/>
      <c r="T113" s="117"/>
      <c r="U113" s="118" t="s">
        <v>40</v>
      </c>
    </row>
    <row r="114" spans="2:21" s="1" customFormat="1" ht="18" customHeight="1">
      <c r="B114" s="34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6"/>
    </row>
    <row r="115" spans="2:21" s="1" customFormat="1" ht="29.25" customHeight="1">
      <c r="B115" s="34"/>
      <c r="C115" s="98" t="s">
        <v>88</v>
      </c>
      <c r="D115" s="99"/>
      <c r="E115" s="99"/>
      <c r="F115" s="99"/>
      <c r="G115" s="99"/>
      <c r="H115" s="99"/>
      <c r="I115" s="99"/>
      <c r="J115" s="99"/>
      <c r="K115" s="99"/>
      <c r="L115" s="467">
        <f>ROUND(SUM(M87+M113),2)</f>
        <v>0</v>
      </c>
      <c r="M115" s="467"/>
      <c r="N115" s="467"/>
      <c r="O115" s="467"/>
      <c r="P115" s="467"/>
      <c r="Q115" s="467"/>
      <c r="R115" s="36"/>
    </row>
    <row r="116" spans="2:21" s="1" customFormat="1" ht="6.95" customHeight="1">
      <c r="B116" s="58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60"/>
    </row>
    <row r="120" spans="2:21" s="1" customFormat="1" ht="6.95" customHeight="1">
      <c r="B120" s="61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3"/>
    </row>
    <row r="121" spans="2:21" s="1" customFormat="1" ht="36.950000000000003" customHeight="1">
      <c r="B121" s="34"/>
      <c r="C121" s="448" t="s">
        <v>130</v>
      </c>
      <c r="D121" s="481"/>
      <c r="E121" s="481"/>
      <c r="F121" s="481"/>
      <c r="G121" s="481"/>
      <c r="H121" s="481"/>
      <c r="I121" s="481"/>
      <c r="J121" s="481"/>
      <c r="K121" s="481"/>
      <c r="L121" s="481"/>
      <c r="M121" s="481"/>
      <c r="N121" s="481"/>
      <c r="O121" s="481"/>
      <c r="P121" s="481"/>
      <c r="Q121" s="481"/>
      <c r="R121" s="36"/>
    </row>
    <row r="122" spans="2:21" s="1" customFormat="1" ht="6.95" customHeight="1">
      <c r="B122" s="34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6"/>
    </row>
    <row r="123" spans="2:21" s="1" customFormat="1" ht="36.950000000000003" customHeight="1">
      <c r="B123" s="34"/>
      <c r="C123" s="68" t="s">
        <v>18</v>
      </c>
      <c r="D123" s="35"/>
      <c r="E123" s="35"/>
      <c r="F123" s="470" t="str">
        <f>F6</f>
        <v>Vestavba podlaží do prostor chovu kontaktních zvířat v objektu technického zázemí ZOO</v>
      </c>
      <c r="G123" s="481"/>
      <c r="H123" s="481"/>
      <c r="I123" s="481"/>
      <c r="J123" s="481"/>
      <c r="K123" s="481"/>
      <c r="L123" s="481"/>
      <c r="M123" s="481"/>
      <c r="N123" s="481"/>
      <c r="O123" s="481"/>
      <c r="P123" s="481"/>
      <c r="Q123" s="35"/>
      <c r="R123" s="36"/>
    </row>
    <row r="124" spans="2:21" s="1" customFormat="1" ht="6.95" customHeight="1">
      <c r="B124" s="34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6"/>
    </row>
    <row r="125" spans="2:21" s="1" customFormat="1" ht="18" customHeight="1">
      <c r="B125" s="34"/>
      <c r="C125" s="31" t="s">
        <v>22</v>
      </c>
      <c r="D125" s="35"/>
      <c r="E125" s="35"/>
      <c r="F125" s="29" t="str">
        <f>F8</f>
        <v xml:space="preserve"> </v>
      </c>
      <c r="G125" s="35"/>
      <c r="H125" s="35"/>
      <c r="I125" s="35"/>
      <c r="J125" s="35"/>
      <c r="K125" s="31" t="s">
        <v>24</v>
      </c>
      <c r="L125" s="35"/>
      <c r="M125" s="482" t="str">
        <f>IF(O8="","",O8)</f>
        <v>6.8.2017</v>
      </c>
      <c r="N125" s="482"/>
      <c r="O125" s="482"/>
      <c r="P125" s="482"/>
      <c r="Q125" s="35"/>
      <c r="R125" s="36"/>
    </row>
    <row r="126" spans="2:21" s="1" customFormat="1" ht="6.95" customHeight="1">
      <c r="B126" s="34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6"/>
    </row>
    <row r="127" spans="2:21" s="1" customFormat="1" ht="15">
      <c r="B127" s="34"/>
      <c r="C127" s="31" t="s">
        <v>26</v>
      </c>
      <c r="D127" s="35"/>
      <c r="E127" s="35"/>
      <c r="F127" s="29" t="str">
        <f>E11</f>
        <v xml:space="preserve"> </v>
      </c>
      <c r="G127" s="35"/>
      <c r="H127" s="35"/>
      <c r="I127" s="35"/>
      <c r="J127" s="35"/>
      <c r="K127" s="31" t="s">
        <v>30</v>
      </c>
      <c r="L127" s="35"/>
      <c r="M127" s="450" t="str">
        <f>E17</f>
        <v>Atelier M</v>
      </c>
      <c r="N127" s="450"/>
      <c r="O127" s="450"/>
      <c r="P127" s="450"/>
      <c r="Q127" s="450"/>
      <c r="R127" s="36"/>
    </row>
    <row r="128" spans="2:21" s="1" customFormat="1" ht="14.45" customHeight="1">
      <c r="B128" s="34"/>
      <c r="C128" s="31" t="s">
        <v>29</v>
      </c>
      <c r="D128" s="35"/>
      <c r="E128" s="35"/>
      <c r="F128" s="29" t="str">
        <f>IF(E14="","",E14)</f>
        <v xml:space="preserve"> </v>
      </c>
      <c r="G128" s="35"/>
      <c r="H128" s="35"/>
      <c r="I128" s="35"/>
      <c r="J128" s="35"/>
      <c r="K128" s="31" t="s">
        <v>32</v>
      </c>
      <c r="L128" s="35"/>
      <c r="M128" s="450" t="str">
        <f>E20</f>
        <v>Ing. Kateřina Petlíková</v>
      </c>
      <c r="N128" s="450"/>
      <c r="O128" s="450"/>
      <c r="P128" s="450"/>
      <c r="Q128" s="450"/>
      <c r="R128" s="36"/>
    </row>
    <row r="129" spans="2:65" s="1" customFormat="1" ht="10.35" customHeight="1">
      <c r="B129" s="34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6"/>
    </row>
    <row r="130" spans="2:65" s="8" customFormat="1" ht="29.25" customHeight="1">
      <c r="B130" s="119"/>
      <c r="C130" s="120" t="s">
        <v>131</v>
      </c>
      <c r="D130" s="121" t="s">
        <v>132</v>
      </c>
      <c r="E130" s="121" t="s">
        <v>58</v>
      </c>
      <c r="F130" s="496" t="s">
        <v>133</v>
      </c>
      <c r="G130" s="496"/>
      <c r="H130" s="496"/>
      <c r="I130" s="496"/>
      <c r="J130" s="121" t="s">
        <v>134</v>
      </c>
      <c r="K130" s="121" t="s">
        <v>135</v>
      </c>
      <c r="L130" s="121" t="s">
        <v>136</v>
      </c>
      <c r="M130" s="496" t="s">
        <v>137</v>
      </c>
      <c r="N130" s="496"/>
      <c r="O130" s="496"/>
      <c r="P130" s="496" t="s">
        <v>102</v>
      </c>
      <c r="Q130" s="497"/>
      <c r="R130" s="122"/>
      <c r="T130" s="75" t="s">
        <v>138</v>
      </c>
      <c r="U130" s="76" t="s">
        <v>40</v>
      </c>
      <c r="V130" s="76" t="s">
        <v>139</v>
      </c>
      <c r="W130" s="76" t="s">
        <v>140</v>
      </c>
      <c r="X130" s="76" t="s">
        <v>141</v>
      </c>
      <c r="Y130" s="76" t="s">
        <v>142</v>
      </c>
      <c r="Z130" s="76" t="s">
        <v>143</v>
      </c>
      <c r="AA130" s="76" t="s">
        <v>144</v>
      </c>
      <c r="AB130" s="76" t="s">
        <v>145</v>
      </c>
      <c r="AC130" s="76" t="s">
        <v>146</v>
      </c>
      <c r="AD130" s="77" t="s">
        <v>147</v>
      </c>
    </row>
    <row r="131" spans="2:65" s="1" customFormat="1" ht="29.25" customHeight="1">
      <c r="B131" s="34"/>
      <c r="C131" s="79" t="s">
        <v>96</v>
      </c>
      <c r="D131" s="35"/>
      <c r="E131" s="35"/>
      <c r="F131" s="35"/>
      <c r="G131" s="35"/>
      <c r="H131" s="35"/>
      <c r="I131" s="35"/>
      <c r="J131" s="35"/>
      <c r="K131" s="35"/>
      <c r="L131" s="35"/>
      <c r="M131" s="504">
        <f>BK131</f>
        <v>0</v>
      </c>
      <c r="N131" s="505"/>
      <c r="O131" s="505"/>
      <c r="P131" s="505"/>
      <c r="Q131" s="505"/>
      <c r="R131" s="36"/>
      <c r="T131" s="78"/>
      <c r="U131" s="50"/>
      <c r="V131" s="50"/>
      <c r="W131" s="123">
        <f>W132+W228+W346</f>
        <v>0</v>
      </c>
      <c r="X131" s="123">
        <f>X132+X228+X346</f>
        <v>0</v>
      </c>
      <c r="Y131" s="50"/>
      <c r="Z131" s="124">
        <f>Z132+Z228+Z346</f>
        <v>221.90216099999998</v>
      </c>
      <c r="AA131" s="50"/>
      <c r="AB131" s="124">
        <f>AB132+AB228+AB346</f>
        <v>4.8801515899999997</v>
      </c>
      <c r="AC131" s="50"/>
      <c r="AD131" s="125">
        <f>AD132+AD228+AD346</f>
        <v>5.7262049499999996</v>
      </c>
      <c r="AT131" s="20" t="s">
        <v>77</v>
      </c>
      <c r="AU131" s="20" t="s">
        <v>104</v>
      </c>
      <c r="BK131" s="126">
        <f>BK132+BK228+BK346</f>
        <v>0</v>
      </c>
    </row>
    <row r="132" spans="2:65" s="9" customFormat="1" ht="37.35" customHeight="1">
      <c r="B132" s="127"/>
      <c r="C132" s="128"/>
      <c r="D132" s="129" t="s">
        <v>105</v>
      </c>
      <c r="E132" s="129"/>
      <c r="F132" s="129"/>
      <c r="G132" s="129"/>
      <c r="H132" s="129"/>
      <c r="I132" s="129"/>
      <c r="J132" s="129"/>
      <c r="K132" s="129"/>
      <c r="L132" s="129"/>
      <c r="M132" s="506">
        <f>BK132</f>
        <v>0</v>
      </c>
      <c r="N132" s="491"/>
      <c r="O132" s="491"/>
      <c r="P132" s="491"/>
      <c r="Q132" s="491"/>
      <c r="R132" s="130"/>
      <c r="T132" s="131"/>
      <c r="U132" s="128"/>
      <c r="V132" s="128"/>
      <c r="W132" s="132">
        <f>W133+W140+W144+W155+W166+W222+W226</f>
        <v>0</v>
      </c>
      <c r="X132" s="132">
        <f>X133+X140+X144+X155+X166+X222+X226</f>
        <v>0</v>
      </c>
      <c r="Y132" s="128"/>
      <c r="Z132" s="133">
        <f>Z133+Z140+Z144+Z155+Z166+Z222+Z226</f>
        <v>35.930146000000001</v>
      </c>
      <c r="AA132" s="128"/>
      <c r="AB132" s="133">
        <f>AB133+AB140+AB144+AB155+AB166+AB222+AB226</f>
        <v>1.3278851799999998</v>
      </c>
      <c r="AC132" s="128"/>
      <c r="AD132" s="134">
        <f>AD133+AD140+AD144+AD155+AD166+AD222+AD226</f>
        <v>5.1320119999999996</v>
      </c>
      <c r="AR132" s="135" t="s">
        <v>83</v>
      </c>
      <c r="AT132" s="136" t="s">
        <v>77</v>
      </c>
      <c r="AU132" s="136" t="s">
        <v>78</v>
      </c>
      <c r="AY132" s="135" t="s">
        <v>148</v>
      </c>
      <c r="BK132" s="137">
        <f>BK133+BK140+BK144+BK155+BK166+BK222+BK226</f>
        <v>0</v>
      </c>
    </row>
    <row r="133" spans="2:65" s="9" customFormat="1" ht="19.899999999999999" customHeight="1">
      <c r="B133" s="127"/>
      <c r="C133" s="128"/>
      <c r="D133" s="138" t="s">
        <v>106</v>
      </c>
      <c r="E133" s="138"/>
      <c r="F133" s="138"/>
      <c r="G133" s="138"/>
      <c r="H133" s="138"/>
      <c r="I133" s="138"/>
      <c r="J133" s="138"/>
      <c r="K133" s="138"/>
      <c r="L133" s="138"/>
      <c r="M133" s="507">
        <f>BK133</f>
        <v>0</v>
      </c>
      <c r="N133" s="508"/>
      <c r="O133" s="508"/>
      <c r="P133" s="508"/>
      <c r="Q133" s="508"/>
      <c r="R133" s="130"/>
      <c r="T133" s="131"/>
      <c r="U133" s="128"/>
      <c r="V133" s="128"/>
      <c r="W133" s="132">
        <f>SUM(W134:W139)</f>
        <v>0</v>
      </c>
      <c r="X133" s="132">
        <f>SUM(X134:X139)</f>
        <v>0</v>
      </c>
      <c r="Y133" s="128"/>
      <c r="Z133" s="133">
        <f>SUM(Z134:Z139)</f>
        <v>0.19972799999999999</v>
      </c>
      <c r="AA133" s="128"/>
      <c r="AB133" s="133">
        <f>SUM(AB134:AB139)</f>
        <v>0.83902517999999993</v>
      </c>
      <c r="AC133" s="128"/>
      <c r="AD133" s="134">
        <f>SUM(AD134:AD139)</f>
        <v>0</v>
      </c>
      <c r="AR133" s="135" t="s">
        <v>83</v>
      </c>
      <c r="AT133" s="136" t="s">
        <v>77</v>
      </c>
      <c r="AU133" s="136" t="s">
        <v>83</v>
      </c>
      <c r="AY133" s="135" t="s">
        <v>148</v>
      </c>
      <c r="BK133" s="137">
        <f>SUM(BK134:BK139)</f>
        <v>0</v>
      </c>
    </row>
    <row r="134" spans="2:65" s="1" customFormat="1" ht="31.5" customHeight="1">
      <c r="B134" s="139"/>
      <c r="C134" s="140" t="s">
        <v>83</v>
      </c>
      <c r="D134" s="140" t="s">
        <v>149</v>
      </c>
      <c r="E134" s="141" t="s">
        <v>150</v>
      </c>
      <c r="F134" s="498" t="s">
        <v>151</v>
      </c>
      <c r="G134" s="498"/>
      <c r="H134" s="498"/>
      <c r="I134" s="498"/>
      <c r="J134" s="142" t="s">
        <v>152</v>
      </c>
      <c r="K134" s="143">
        <v>0.16200000000000001</v>
      </c>
      <c r="L134" s="144"/>
      <c r="M134" s="499"/>
      <c r="N134" s="499"/>
      <c r="O134" s="499"/>
      <c r="P134" s="499">
        <f>ROUND(V134*K134,2)</f>
        <v>0</v>
      </c>
      <c r="Q134" s="499"/>
      <c r="R134" s="145"/>
      <c r="T134" s="146" t="s">
        <v>5</v>
      </c>
      <c r="U134" s="43" t="s">
        <v>41</v>
      </c>
      <c r="V134" s="104">
        <f>L134+M134</f>
        <v>0</v>
      </c>
      <c r="W134" s="104">
        <f>ROUND(L134*K134,2)</f>
        <v>0</v>
      </c>
      <c r="X134" s="104">
        <f>ROUND(M134*K134,2)</f>
        <v>0</v>
      </c>
      <c r="Y134" s="147">
        <v>0.58399999999999996</v>
      </c>
      <c r="Z134" s="147">
        <f>Y134*K134</f>
        <v>9.4607999999999998E-2</v>
      </c>
      <c r="AA134" s="147">
        <v>2.45329</v>
      </c>
      <c r="AB134" s="147">
        <f>AA134*K134</f>
        <v>0.39743297999999999</v>
      </c>
      <c r="AC134" s="147">
        <v>0</v>
      </c>
      <c r="AD134" s="148">
        <f>AC134*K134</f>
        <v>0</v>
      </c>
      <c r="AR134" s="20" t="s">
        <v>153</v>
      </c>
      <c r="AT134" s="20" t="s">
        <v>149</v>
      </c>
      <c r="AU134" s="20" t="s">
        <v>94</v>
      </c>
      <c r="AY134" s="20" t="s">
        <v>148</v>
      </c>
      <c r="BE134" s="149">
        <f>IF(U134="základní",P134,0)</f>
        <v>0</v>
      </c>
      <c r="BF134" s="149">
        <f>IF(U134="snížená",P134,0)</f>
        <v>0</v>
      </c>
      <c r="BG134" s="149">
        <f>IF(U134="zákl. přenesená",P134,0)</f>
        <v>0</v>
      </c>
      <c r="BH134" s="149">
        <f>IF(U134="sníž. přenesená",P134,0)</f>
        <v>0</v>
      </c>
      <c r="BI134" s="149">
        <f>IF(U134="nulová",P134,0)</f>
        <v>0</v>
      </c>
      <c r="BJ134" s="20" t="s">
        <v>83</v>
      </c>
      <c r="BK134" s="149">
        <f>ROUND(V134*K134,2)</f>
        <v>0</v>
      </c>
      <c r="BL134" s="20" t="s">
        <v>153</v>
      </c>
      <c r="BM134" s="20" t="s">
        <v>154</v>
      </c>
    </row>
    <row r="135" spans="2:65" s="10" customFormat="1" ht="22.5" customHeight="1">
      <c r="B135" s="150"/>
      <c r="C135" s="151"/>
      <c r="D135" s="151"/>
      <c r="E135" s="152" t="s">
        <v>5</v>
      </c>
      <c r="F135" s="500" t="s">
        <v>155</v>
      </c>
      <c r="G135" s="501"/>
      <c r="H135" s="501"/>
      <c r="I135" s="501"/>
      <c r="J135" s="151"/>
      <c r="K135" s="153">
        <v>0.16200000000000001</v>
      </c>
      <c r="L135" s="151"/>
      <c r="M135" s="151"/>
      <c r="N135" s="151"/>
      <c r="O135" s="151"/>
      <c r="P135" s="151"/>
      <c r="Q135" s="151"/>
      <c r="R135" s="154"/>
      <c r="T135" s="155"/>
      <c r="U135" s="151"/>
      <c r="V135" s="151"/>
      <c r="W135" s="151"/>
      <c r="X135" s="151"/>
      <c r="Y135" s="151"/>
      <c r="Z135" s="151"/>
      <c r="AA135" s="151"/>
      <c r="AB135" s="151"/>
      <c r="AC135" s="151"/>
      <c r="AD135" s="156"/>
      <c r="AT135" s="157" t="s">
        <v>156</v>
      </c>
      <c r="AU135" s="157" t="s">
        <v>94</v>
      </c>
      <c r="AV135" s="10" t="s">
        <v>94</v>
      </c>
      <c r="AW135" s="10" t="s">
        <v>7</v>
      </c>
      <c r="AX135" s="10" t="s">
        <v>78</v>
      </c>
      <c r="AY135" s="157" t="s">
        <v>148</v>
      </c>
    </row>
    <row r="136" spans="2:65" s="11" customFormat="1" ht="22.5" customHeight="1">
      <c r="B136" s="158"/>
      <c r="C136" s="159"/>
      <c r="D136" s="159"/>
      <c r="E136" s="160" t="s">
        <v>5</v>
      </c>
      <c r="F136" s="502" t="s">
        <v>157</v>
      </c>
      <c r="G136" s="503"/>
      <c r="H136" s="503"/>
      <c r="I136" s="503"/>
      <c r="J136" s="159"/>
      <c r="K136" s="161">
        <v>0.16200000000000001</v>
      </c>
      <c r="L136" s="159"/>
      <c r="M136" s="159"/>
      <c r="N136" s="159"/>
      <c r="O136" s="159"/>
      <c r="P136" s="159"/>
      <c r="Q136" s="159"/>
      <c r="R136" s="162"/>
      <c r="T136" s="163"/>
      <c r="U136" s="159"/>
      <c r="V136" s="159"/>
      <c r="W136" s="159"/>
      <c r="X136" s="159"/>
      <c r="Y136" s="159"/>
      <c r="Z136" s="159"/>
      <c r="AA136" s="159"/>
      <c r="AB136" s="159"/>
      <c r="AC136" s="159"/>
      <c r="AD136" s="164"/>
      <c r="AT136" s="165" t="s">
        <v>156</v>
      </c>
      <c r="AU136" s="165" t="s">
        <v>94</v>
      </c>
      <c r="AV136" s="11" t="s">
        <v>153</v>
      </c>
      <c r="AW136" s="11" t="s">
        <v>7</v>
      </c>
      <c r="AX136" s="11" t="s">
        <v>83</v>
      </c>
      <c r="AY136" s="165" t="s">
        <v>148</v>
      </c>
    </row>
    <row r="137" spans="2:65" s="1" customFormat="1" ht="31.5" customHeight="1">
      <c r="B137" s="139"/>
      <c r="C137" s="140" t="s">
        <v>94</v>
      </c>
      <c r="D137" s="140" t="s">
        <v>149</v>
      </c>
      <c r="E137" s="141" t="s">
        <v>158</v>
      </c>
      <c r="F137" s="498" t="s">
        <v>159</v>
      </c>
      <c r="G137" s="498"/>
      <c r="H137" s="498"/>
      <c r="I137" s="498"/>
      <c r="J137" s="142" t="s">
        <v>152</v>
      </c>
      <c r="K137" s="143">
        <v>0.18</v>
      </c>
      <c r="L137" s="144"/>
      <c r="M137" s="499"/>
      <c r="N137" s="499"/>
      <c r="O137" s="499"/>
      <c r="P137" s="499">
        <f>ROUND(V137*K137,2)</f>
        <v>0</v>
      </c>
      <c r="Q137" s="499"/>
      <c r="R137" s="145"/>
      <c r="T137" s="146" t="s">
        <v>5</v>
      </c>
      <c r="U137" s="43" t="s">
        <v>41</v>
      </c>
      <c r="V137" s="104">
        <f>L137+M137</f>
        <v>0</v>
      </c>
      <c r="W137" s="104">
        <f>ROUND(L137*K137,2)</f>
        <v>0</v>
      </c>
      <c r="X137" s="104">
        <f>ROUND(M137*K137,2)</f>
        <v>0</v>
      </c>
      <c r="Y137" s="147">
        <v>0.58399999999999996</v>
      </c>
      <c r="Z137" s="147">
        <f>Y137*K137</f>
        <v>0.10511999999999999</v>
      </c>
      <c r="AA137" s="147">
        <v>2.45329</v>
      </c>
      <c r="AB137" s="147">
        <f>AA137*K137</f>
        <v>0.44159219999999999</v>
      </c>
      <c r="AC137" s="147">
        <v>0</v>
      </c>
      <c r="AD137" s="148">
        <f>AC137*K137</f>
        <v>0</v>
      </c>
      <c r="AR137" s="20" t="s">
        <v>153</v>
      </c>
      <c r="AT137" s="20" t="s">
        <v>149</v>
      </c>
      <c r="AU137" s="20" t="s">
        <v>94</v>
      </c>
      <c r="AY137" s="20" t="s">
        <v>148</v>
      </c>
      <c r="BE137" s="149">
        <f>IF(U137="základní",P137,0)</f>
        <v>0</v>
      </c>
      <c r="BF137" s="149">
        <f>IF(U137="snížená",P137,0)</f>
        <v>0</v>
      </c>
      <c r="BG137" s="149">
        <f>IF(U137="zákl. přenesená",P137,0)</f>
        <v>0</v>
      </c>
      <c r="BH137" s="149">
        <f>IF(U137="sníž. přenesená",P137,0)</f>
        <v>0</v>
      </c>
      <c r="BI137" s="149">
        <f>IF(U137="nulová",P137,0)</f>
        <v>0</v>
      </c>
      <c r="BJ137" s="20" t="s">
        <v>83</v>
      </c>
      <c r="BK137" s="149">
        <f>ROUND(V137*K137,2)</f>
        <v>0</v>
      </c>
      <c r="BL137" s="20" t="s">
        <v>153</v>
      </c>
      <c r="BM137" s="20" t="s">
        <v>160</v>
      </c>
    </row>
    <row r="138" spans="2:65" s="10" customFormat="1" ht="22.5" customHeight="1">
      <c r="B138" s="150"/>
      <c r="C138" s="151"/>
      <c r="D138" s="151"/>
      <c r="E138" s="152" t="s">
        <v>5</v>
      </c>
      <c r="F138" s="500" t="s">
        <v>161</v>
      </c>
      <c r="G138" s="501"/>
      <c r="H138" s="501"/>
      <c r="I138" s="501"/>
      <c r="J138" s="151"/>
      <c r="K138" s="153">
        <v>0.18</v>
      </c>
      <c r="L138" s="151"/>
      <c r="M138" s="151"/>
      <c r="N138" s="151"/>
      <c r="O138" s="151"/>
      <c r="P138" s="151"/>
      <c r="Q138" s="151"/>
      <c r="R138" s="154"/>
      <c r="T138" s="155"/>
      <c r="U138" s="151"/>
      <c r="V138" s="151"/>
      <c r="W138" s="151"/>
      <c r="X138" s="151"/>
      <c r="Y138" s="151"/>
      <c r="Z138" s="151"/>
      <c r="AA138" s="151"/>
      <c r="AB138" s="151"/>
      <c r="AC138" s="151"/>
      <c r="AD138" s="156"/>
      <c r="AT138" s="157" t="s">
        <v>156</v>
      </c>
      <c r="AU138" s="157" t="s">
        <v>94</v>
      </c>
      <c r="AV138" s="10" t="s">
        <v>94</v>
      </c>
      <c r="AW138" s="10" t="s">
        <v>7</v>
      </c>
      <c r="AX138" s="10" t="s">
        <v>78</v>
      </c>
      <c r="AY138" s="157" t="s">
        <v>148</v>
      </c>
    </row>
    <row r="139" spans="2:65" s="11" customFormat="1" ht="22.5" customHeight="1">
      <c r="B139" s="158"/>
      <c r="C139" s="159"/>
      <c r="D139" s="159"/>
      <c r="E139" s="160" t="s">
        <v>5</v>
      </c>
      <c r="F139" s="502" t="s">
        <v>157</v>
      </c>
      <c r="G139" s="503"/>
      <c r="H139" s="503"/>
      <c r="I139" s="503"/>
      <c r="J139" s="159"/>
      <c r="K139" s="161">
        <v>0.18</v>
      </c>
      <c r="L139" s="159"/>
      <c r="M139" s="159"/>
      <c r="N139" s="159"/>
      <c r="O139" s="159"/>
      <c r="P139" s="159"/>
      <c r="Q139" s="159"/>
      <c r="R139" s="162"/>
      <c r="T139" s="163"/>
      <c r="U139" s="159"/>
      <c r="V139" s="159"/>
      <c r="W139" s="159"/>
      <c r="X139" s="159"/>
      <c r="Y139" s="159"/>
      <c r="Z139" s="159"/>
      <c r="AA139" s="159"/>
      <c r="AB139" s="159"/>
      <c r="AC139" s="159"/>
      <c r="AD139" s="164"/>
      <c r="AT139" s="165" t="s">
        <v>156</v>
      </c>
      <c r="AU139" s="165" t="s">
        <v>94</v>
      </c>
      <c r="AV139" s="11" t="s">
        <v>153</v>
      </c>
      <c r="AW139" s="11" t="s">
        <v>7</v>
      </c>
      <c r="AX139" s="11" t="s">
        <v>83</v>
      </c>
      <c r="AY139" s="165" t="s">
        <v>148</v>
      </c>
    </row>
    <row r="140" spans="2:65" s="9" customFormat="1" ht="29.85" customHeight="1">
      <c r="B140" s="127"/>
      <c r="C140" s="128"/>
      <c r="D140" s="138" t="s">
        <v>107</v>
      </c>
      <c r="E140" s="138"/>
      <c r="F140" s="138"/>
      <c r="G140" s="138"/>
      <c r="H140" s="138"/>
      <c r="I140" s="138"/>
      <c r="J140" s="138"/>
      <c r="K140" s="138"/>
      <c r="L140" s="138"/>
      <c r="M140" s="507">
        <f>BK140</f>
        <v>0</v>
      </c>
      <c r="N140" s="508"/>
      <c r="O140" s="508"/>
      <c r="P140" s="508"/>
      <c r="Q140" s="508"/>
      <c r="R140" s="130"/>
      <c r="T140" s="131"/>
      <c r="U140" s="128"/>
      <c r="V140" s="128"/>
      <c r="W140" s="132">
        <f>SUM(W141:W143)</f>
        <v>0</v>
      </c>
      <c r="X140" s="132">
        <f>SUM(X141:X143)</f>
        <v>0</v>
      </c>
      <c r="Y140" s="128"/>
      <c r="Z140" s="133">
        <f>SUM(Z141:Z143)</f>
        <v>1.5296399999999999</v>
      </c>
      <c r="AA140" s="128"/>
      <c r="AB140" s="133">
        <f>SUM(AB141:AB143)</f>
        <v>0.25734240000000003</v>
      </c>
      <c r="AC140" s="128"/>
      <c r="AD140" s="134">
        <f>SUM(AD141:AD143)</f>
        <v>0</v>
      </c>
      <c r="AR140" s="135" t="s">
        <v>83</v>
      </c>
      <c r="AT140" s="136" t="s">
        <v>77</v>
      </c>
      <c r="AU140" s="136" t="s">
        <v>83</v>
      </c>
      <c r="AY140" s="135" t="s">
        <v>148</v>
      </c>
      <c r="BK140" s="137">
        <f>SUM(BK141:BK143)</f>
        <v>0</v>
      </c>
    </row>
    <row r="141" spans="2:65" s="1" customFormat="1" ht="31.5" customHeight="1">
      <c r="B141" s="139"/>
      <c r="C141" s="140" t="s">
        <v>162</v>
      </c>
      <c r="D141" s="140" t="s">
        <v>149</v>
      </c>
      <c r="E141" s="141" t="s">
        <v>163</v>
      </c>
      <c r="F141" s="498" t="s">
        <v>164</v>
      </c>
      <c r="G141" s="498"/>
      <c r="H141" s="498"/>
      <c r="I141" s="498"/>
      <c r="J141" s="142" t="s">
        <v>165</v>
      </c>
      <c r="K141" s="143">
        <v>2.52</v>
      </c>
      <c r="L141" s="144"/>
      <c r="M141" s="499"/>
      <c r="N141" s="499"/>
      <c r="O141" s="499"/>
      <c r="P141" s="499">
        <f>ROUND(V141*K141,2)</f>
        <v>0</v>
      </c>
      <c r="Q141" s="499"/>
      <c r="R141" s="145"/>
      <c r="T141" s="146" t="s">
        <v>5</v>
      </c>
      <c r="U141" s="43" t="s">
        <v>41</v>
      </c>
      <c r="V141" s="104">
        <f>L141+M141</f>
        <v>0</v>
      </c>
      <c r="W141" s="104">
        <f>ROUND(L141*K141,2)</f>
        <v>0</v>
      </c>
      <c r="X141" s="104">
        <f>ROUND(M141*K141,2)</f>
        <v>0</v>
      </c>
      <c r="Y141" s="147">
        <v>0.60699999999999998</v>
      </c>
      <c r="Z141" s="147">
        <f>Y141*K141</f>
        <v>1.5296399999999999</v>
      </c>
      <c r="AA141" s="147">
        <v>0.10212</v>
      </c>
      <c r="AB141" s="147">
        <f>AA141*K141</f>
        <v>0.25734240000000003</v>
      </c>
      <c r="AC141" s="147">
        <v>0</v>
      </c>
      <c r="AD141" s="148">
        <f>AC141*K141</f>
        <v>0</v>
      </c>
      <c r="AR141" s="20" t="s">
        <v>153</v>
      </c>
      <c r="AT141" s="20" t="s">
        <v>149</v>
      </c>
      <c r="AU141" s="20" t="s">
        <v>94</v>
      </c>
      <c r="AY141" s="20" t="s">
        <v>148</v>
      </c>
      <c r="BE141" s="149">
        <f>IF(U141="základní",P141,0)</f>
        <v>0</v>
      </c>
      <c r="BF141" s="149">
        <f>IF(U141="snížená",P141,0)</f>
        <v>0</v>
      </c>
      <c r="BG141" s="149">
        <f>IF(U141="zákl. přenesená",P141,0)</f>
        <v>0</v>
      </c>
      <c r="BH141" s="149">
        <f>IF(U141="sníž. přenesená",P141,0)</f>
        <v>0</v>
      </c>
      <c r="BI141" s="149">
        <f>IF(U141="nulová",P141,0)</f>
        <v>0</v>
      </c>
      <c r="BJ141" s="20" t="s">
        <v>83</v>
      </c>
      <c r="BK141" s="149">
        <f>ROUND(V141*K141,2)</f>
        <v>0</v>
      </c>
      <c r="BL141" s="20" t="s">
        <v>153</v>
      </c>
      <c r="BM141" s="20" t="s">
        <v>166</v>
      </c>
    </row>
    <row r="142" spans="2:65" s="10" customFormat="1" ht="22.5" customHeight="1">
      <c r="B142" s="150"/>
      <c r="C142" s="151"/>
      <c r="D142" s="151"/>
      <c r="E142" s="152" t="s">
        <v>5</v>
      </c>
      <c r="F142" s="500" t="s">
        <v>167</v>
      </c>
      <c r="G142" s="501"/>
      <c r="H142" s="501"/>
      <c r="I142" s="501"/>
      <c r="J142" s="151"/>
      <c r="K142" s="153">
        <v>2.52</v>
      </c>
      <c r="L142" s="151"/>
      <c r="M142" s="151"/>
      <c r="N142" s="151"/>
      <c r="O142" s="151"/>
      <c r="P142" s="151"/>
      <c r="Q142" s="151"/>
      <c r="R142" s="154"/>
      <c r="T142" s="155"/>
      <c r="U142" s="151"/>
      <c r="V142" s="151"/>
      <c r="W142" s="151"/>
      <c r="X142" s="151"/>
      <c r="Y142" s="151"/>
      <c r="Z142" s="151"/>
      <c r="AA142" s="151"/>
      <c r="AB142" s="151"/>
      <c r="AC142" s="151"/>
      <c r="AD142" s="156"/>
      <c r="AT142" s="157" t="s">
        <v>156</v>
      </c>
      <c r="AU142" s="157" t="s">
        <v>94</v>
      </c>
      <c r="AV142" s="10" t="s">
        <v>94</v>
      </c>
      <c r="AW142" s="10" t="s">
        <v>7</v>
      </c>
      <c r="AX142" s="10" t="s">
        <v>78</v>
      </c>
      <c r="AY142" s="157" t="s">
        <v>148</v>
      </c>
    </row>
    <row r="143" spans="2:65" s="11" customFormat="1" ht="22.5" customHeight="1">
      <c r="B143" s="158"/>
      <c r="C143" s="159"/>
      <c r="D143" s="159"/>
      <c r="E143" s="160" t="s">
        <v>5</v>
      </c>
      <c r="F143" s="502" t="s">
        <v>157</v>
      </c>
      <c r="G143" s="503"/>
      <c r="H143" s="503"/>
      <c r="I143" s="503"/>
      <c r="J143" s="159"/>
      <c r="K143" s="161">
        <v>2.52</v>
      </c>
      <c r="L143" s="159"/>
      <c r="M143" s="159"/>
      <c r="N143" s="159"/>
      <c r="O143" s="159"/>
      <c r="P143" s="159"/>
      <c r="Q143" s="159"/>
      <c r="R143" s="162"/>
      <c r="T143" s="163"/>
      <c r="U143" s="159"/>
      <c r="V143" s="159"/>
      <c r="W143" s="159"/>
      <c r="X143" s="159"/>
      <c r="Y143" s="159"/>
      <c r="Z143" s="159"/>
      <c r="AA143" s="159"/>
      <c r="AB143" s="159"/>
      <c r="AC143" s="159"/>
      <c r="AD143" s="164"/>
      <c r="AT143" s="165" t="s">
        <v>156</v>
      </c>
      <c r="AU143" s="165" t="s">
        <v>94</v>
      </c>
      <c r="AV143" s="11" t="s">
        <v>153</v>
      </c>
      <c r="AW143" s="11" t="s">
        <v>7</v>
      </c>
      <c r="AX143" s="11" t="s">
        <v>83</v>
      </c>
      <c r="AY143" s="165" t="s">
        <v>148</v>
      </c>
    </row>
    <row r="144" spans="2:65" s="9" customFormat="1" ht="29.85" customHeight="1">
      <c r="B144" s="127"/>
      <c r="C144" s="128"/>
      <c r="D144" s="138" t="s">
        <v>108</v>
      </c>
      <c r="E144" s="138"/>
      <c r="F144" s="138"/>
      <c r="G144" s="138"/>
      <c r="H144" s="138"/>
      <c r="I144" s="138"/>
      <c r="J144" s="138"/>
      <c r="K144" s="138"/>
      <c r="L144" s="138"/>
      <c r="M144" s="507">
        <f>BK144</f>
        <v>0</v>
      </c>
      <c r="N144" s="508"/>
      <c r="O144" s="508"/>
      <c r="P144" s="508"/>
      <c r="Q144" s="508"/>
      <c r="R144" s="130"/>
      <c r="T144" s="131"/>
      <c r="U144" s="128"/>
      <c r="V144" s="128"/>
      <c r="W144" s="132">
        <f>SUM(W145:W154)</f>
        <v>0</v>
      </c>
      <c r="X144" s="132">
        <f>SUM(X145:X154)</f>
        <v>0</v>
      </c>
      <c r="Y144" s="128"/>
      <c r="Z144" s="133">
        <f>SUM(Z145:Z154)</f>
        <v>0.36350000000000005</v>
      </c>
      <c r="AA144" s="128"/>
      <c r="AB144" s="133">
        <f>SUM(AB145:AB154)</f>
        <v>2.2390799999999999E-2</v>
      </c>
      <c r="AC144" s="128"/>
      <c r="AD144" s="134">
        <f>SUM(AD145:AD154)</f>
        <v>0</v>
      </c>
      <c r="AR144" s="135" t="s">
        <v>83</v>
      </c>
      <c r="AT144" s="136" t="s">
        <v>77</v>
      </c>
      <c r="AU144" s="136" t="s">
        <v>83</v>
      </c>
      <c r="AY144" s="135" t="s">
        <v>148</v>
      </c>
      <c r="BK144" s="137">
        <f>SUM(BK145:BK154)</f>
        <v>0</v>
      </c>
    </row>
    <row r="145" spans="2:65" s="1" customFormat="1" ht="31.5" customHeight="1">
      <c r="B145" s="139"/>
      <c r="C145" s="140" t="s">
        <v>153</v>
      </c>
      <c r="D145" s="140" t="s">
        <v>149</v>
      </c>
      <c r="E145" s="141" t="s">
        <v>168</v>
      </c>
      <c r="F145" s="498" t="s">
        <v>169</v>
      </c>
      <c r="G145" s="498"/>
      <c r="H145" s="498"/>
      <c r="I145" s="498"/>
      <c r="J145" s="142" t="s">
        <v>170</v>
      </c>
      <c r="K145" s="143">
        <v>0.02</v>
      </c>
      <c r="L145" s="144"/>
      <c r="M145" s="499"/>
      <c r="N145" s="499"/>
      <c r="O145" s="499"/>
      <c r="P145" s="499">
        <f>ROUND(V145*K145,2)</f>
        <v>0</v>
      </c>
      <c r="Q145" s="499"/>
      <c r="R145" s="145"/>
      <c r="T145" s="146" t="s">
        <v>5</v>
      </c>
      <c r="U145" s="43" t="s">
        <v>41</v>
      </c>
      <c r="V145" s="104">
        <f>L145+M145</f>
        <v>0</v>
      </c>
      <c r="W145" s="104">
        <f>ROUND(L145*K145,2)</f>
        <v>0</v>
      </c>
      <c r="X145" s="104">
        <f>ROUND(M145*K145,2)</f>
        <v>0</v>
      </c>
      <c r="Y145" s="147">
        <v>18.175000000000001</v>
      </c>
      <c r="Z145" s="147">
        <f>Y145*K145</f>
        <v>0.36350000000000005</v>
      </c>
      <c r="AA145" s="147">
        <v>1.9539999999999998E-2</v>
      </c>
      <c r="AB145" s="147">
        <f>AA145*K145</f>
        <v>3.9079999999999996E-4</v>
      </c>
      <c r="AC145" s="147">
        <v>0</v>
      </c>
      <c r="AD145" s="148">
        <f>AC145*K145</f>
        <v>0</v>
      </c>
      <c r="AR145" s="20" t="s">
        <v>153</v>
      </c>
      <c r="AT145" s="20" t="s">
        <v>149</v>
      </c>
      <c r="AU145" s="20" t="s">
        <v>94</v>
      </c>
      <c r="AY145" s="20" t="s">
        <v>148</v>
      </c>
      <c r="BE145" s="149">
        <f>IF(U145="základní",P145,0)</f>
        <v>0</v>
      </c>
      <c r="BF145" s="149">
        <f>IF(U145="snížená",P145,0)</f>
        <v>0</v>
      </c>
      <c r="BG145" s="149">
        <f>IF(U145="zákl. přenesená",P145,0)</f>
        <v>0</v>
      </c>
      <c r="BH145" s="149">
        <f>IF(U145="sníž. přenesená",P145,0)</f>
        <v>0</v>
      </c>
      <c r="BI145" s="149">
        <f>IF(U145="nulová",P145,0)</f>
        <v>0</v>
      </c>
      <c r="BJ145" s="20" t="s">
        <v>83</v>
      </c>
      <c r="BK145" s="149">
        <f>ROUND(V145*K145,2)</f>
        <v>0</v>
      </c>
      <c r="BL145" s="20" t="s">
        <v>153</v>
      </c>
      <c r="BM145" s="20" t="s">
        <v>171</v>
      </c>
    </row>
    <row r="146" spans="2:65" s="12" customFormat="1" ht="31.5" customHeight="1">
      <c r="B146" s="166"/>
      <c r="C146" s="167"/>
      <c r="D146" s="167"/>
      <c r="E146" s="168" t="s">
        <v>5</v>
      </c>
      <c r="F146" s="509" t="s">
        <v>172</v>
      </c>
      <c r="G146" s="510"/>
      <c r="H146" s="510"/>
      <c r="I146" s="510"/>
      <c r="J146" s="167"/>
      <c r="K146" s="169" t="s">
        <v>5</v>
      </c>
      <c r="L146" s="167"/>
      <c r="M146" s="167"/>
      <c r="N146" s="167"/>
      <c r="O146" s="167"/>
      <c r="P146" s="167"/>
      <c r="Q146" s="167"/>
      <c r="R146" s="170"/>
      <c r="T146" s="171"/>
      <c r="U146" s="167"/>
      <c r="V146" s="167"/>
      <c r="W146" s="167"/>
      <c r="X146" s="167"/>
      <c r="Y146" s="167"/>
      <c r="Z146" s="167"/>
      <c r="AA146" s="167"/>
      <c r="AB146" s="167"/>
      <c r="AC146" s="167"/>
      <c r="AD146" s="172"/>
      <c r="AT146" s="173" t="s">
        <v>156</v>
      </c>
      <c r="AU146" s="173" t="s">
        <v>94</v>
      </c>
      <c r="AV146" s="12" t="s">
        <v>83</v>
      </c>
      <c r="AW146" s="12" t="s">
        <v>7</v>
      </c>
      <c r="AX146" s="12" t="s">
        <v>78</v>
      </c>
      <c r="AY146" s="173" t="s">
        <v>148</v>
      </c>
    </row>
    <row r="147" spans="2:65" s="12" customFormat="1" ht="22.5" customHeight="1">
      <c r="B147" s="166"/>
      <c r="C147" s="167"/>
      <c r="D147" s="167"/>
      <c r="E147" s="168" t="s">
        <v>5</v>
      </c>
      <c r="F147" s="511" t="s">
        <v>173</v>
      </c>
      <c r="G147" s="512"/>
      <c r="H147" s="512"/>
      <c r="I147" s="512"/>
      <c r="J147" s="167"/>
      <c r="K147" s="169" t="s">
        <v>5</v>
      </c>
      <c r="L147" s="167"/>
      <c r="M147" s="167"/>
      <c r="N147" s="167"/>
      <c r="O147" s="167"/>
      <c r="P147" s="167"/>
      <c r="Q147" s="167"/>
      <c r="R147" s="170"/>
      <c r="T147" s="171"/>
      <c r="U147" s="167"/>
      <c r="V147" s="167"/>
      <c r="W147" s="167"/>
      <c r="X147" s="167"/>
      <c r="Y147" s="167"/>
      <c r="Z147" s="167"/>
      <c r="AA147" s="167"/>
      <c r="AB147" s="167"/>
      <c r="AC147" s="167"/>
      <c r="AD147" s="172"/>
      <c r="AT147" s="173" t="s">
        <v>156</v>
      </c>
      <c r="AU147" s="173" t="s">
        <v>94</v>
      </c>
      <c r="AV147" s="12" t="s">
        <v>83</v>
      </c>
      <c r="AW147" s="12" t="s">
        <v>7</v>
      </c>
      <c r="AX147" s="12" t="s">
        <v>78</v>
      </c>
      <c r="AY147" s="173" t="s">
        <v>148</v>
      </c>
    </row>
    <row r="148" spans="2:65" s="10" customFormat="1" ht="22.5" customHeight="1">
      <c r="B148" s="150"/>
      <c r="C148" s="151"/>
      <c r="D148" s="151"/>
      <c r="E148" s="152" t="s">
        <v>5</v>
      </c>
      <c r="F148" s="513" t="s">
        <v>174</v>
      </c>
      <c r="G148" s="514"/>
      <c r="H148" s="514"/>
      <c r="I148" s="514"/>
      <c r="J148" s="151"/>
      <c r="K148" s="153">
        <v>0.02</v>
      </c>
      <c r="L148" s="151"/>
      <c r="M148" s="151"/>
      <c r="N148" s="151"/>
      <c r="O148" s="151"/>
      <c r="P148" s="151"/>
      <c r="Q148" s="151"/>
      <c r="R148" s="154"/>
      <c r="T148" s="155"/>
      <c r="U148" s="151"/>
      <c r="V148" s="151"/>
      <c r="W148" s="151"/>
      <c r="X148" s="151"/>
      <c r="Y148" s="151"/>
      <c r="Z148" s="151"/>
      <c r="AA148" s="151"/>
      <c r="AB148" s="151"/>
      <c r="AC148" s="151"/>
      <c r="AD148" s="156"/>
      <c r="AT148" s="157" t="s">
        <v>156</v>
      </c>
      <c r="AU148" s="157" t="s">
        <v>94</v>
      </c>
      <c r="AV148" s="10" t="s">
        <v>94</v>
      </c>
      <c r="AW148" s="10" t="s">
        <v>7</v>
      </c>
      <c r="AX148" s="10" t="s">
        <v>78</v>
      </c>
      <c r="AY148" s="157" t="s">
        <v>148</v>
      </c>
    </row>
    <row r="149" spans="2:65" s="11" customFormat="1" ht="22.5" customHeight="1">
      <c r="B149" s="158"/>
      <c r="C149" s="159"/>
      <c r="D149" s="159"/>
      <c r="E149" s="160" t="s">
        <v>5</v>
      </c>
      <c r="F149" s="502" t="s">
        <v>157</v>
      </c>
      <c r="G149" s="503"/>
      <c r="H149" s="503"/>
      <c r="I149" s="503"/>
      <c r="J149" s="159"/>
      <c r="K149" s="161">
        <v>0.02</v>
      </c>
      <c r="L149" s="159"/>
      <c r="M149" s="159"/>
      <c r="N149" s="159"/>
      <c r="O149" s="159"/>
      <c r="P149" s="159"/>
      <c r="Q149" s="159"/>
      <c r="R149" s="162"/>
      <c r="T149" s="163"/>
      <c r="U149" s="159"/>
      <c r="V149" s="159"/>
      <c r="W149" s="159"/>
      <c r="X149" s="159"/>
      <c r="Y149" s="159"/>
      <c r="Z149" s="159"/>
      <c r="AA149" s="159"/>
      <c r="AB149" s="159"/>
      <c r="AC149" s="159"/>
      <c r="AD149" s="164"/>
      <c r="AT149" s="165" t="s">
        <v>156</v>
      </c>
      <c r="AU149" s="165" t="s">
        <v>94</v>
      </c>
      <c r="AV149" s="11" t="s">
        <v>153</v>
      </c>
      <c r="AW149" s="11" t="s">
        <v>7</v>
      </c>
      <c r="AX149" s="11" t="s">
        <v>83</v>
      </c>
      <c r="AY149" s="165" t="s">
        <v>148</v>
      </c>
    </row>
    <row r="150" spans="2:65" s="1" customFormat="1" ht="31.5" customHeight="1">
      <c r="B150" s="139"/>
      <c r="C150" s="174" t="s">
        <v>175</v>
      </c>
      <c r="D150" s="174" t="s">
        <v>176</v>
      </c>
      <c r="E150" s="175" t="s">
        <v>177</v>
      </c>
      <c r="F150" s="515" t="s">
        <v>178</v>
      </c>
      <c r="G150" s="515"/>
      <c r="H150" s="515"/>
      <c r="I150" s="515"/>
      <c r="J150" s="176" t="s">
        <v>170</v>
      </c>
      <c r="K150" s="177">
        <v>2.1999999999999999E-2</v>
      </c>
      <c r="L150" s="178"/>
      <c r="M150" s="516"/>
      <c r="N150" s="516"/>
      <c r="O150" s="517"/>
      <c r="P150" s="499">
        <f>ROUND(V150*K150,2)</f>
        <v>0</v>
      </c>
      <c r="Q150" s="499"/>
      <c r="R150" s="145"/>
      <c r="T150" s="146" t="s">
        <v>5</v>
      </c>
      <c r="U150" s="43" t="s">
        <v>41</v>
      </c>
      <c r="V150" s="104">
        <f>L150+M150</f>
        <v>0</v>
      </c>
      <c r="W150" s="104">
        <f>ROUND(L150*K150,2)</f>
        <v>0</v>
      </c>
      <c r="X150" s="104">
        <f>ROUND(M150*K150,2)</f>
        <v>0</v>
      </c>
      <c r="Y150" s="147">
        <v>0</v>
      </c>
      <c r="Z150" s="147">
        <f>Y150*K150</f>
        <v>0</v>
      </c>
      <c r="AA150" s="147">
        <v>1</v>
      </c>
      <c r="AB150" s="147">
        <f>AA150*K150</f>
        <v>2.1999999999999999E-2</v>
      </c>
      <c r="AC150" s="147">
        <v>0</v>
      </c>
      <c r="AD150" s="148">
        <f>AC150*K150</f>
        <v>0</v>
      </c>
      <c r="AR150" s="20" t="s">
        <v>179</v>
      </c>
      <c r="AT150" s="20" t="s">
        <v>176</v>
      </c>
      <c r="AU150" s="20" t="s">
        <v>94</v>
      </c>
      <c r="AY150" s="20" t="s">
        <v>148</v>
      </c>
      <c r="BE150" s="149">
        <f>IF(U150="základní",P150,0)</f>
        <v>0</v>
      </c>
      <c r="BF150" s="149">
        <f>IF(U150="snížená",P150,0)</f>
        <v>0</v>
      </c>
      <c r="BG150" s="149">
        <f>IF(U150="zákl. přenesená",P150,0)</f>
        <v>0</v>
      </c>
      <c r="BH150" s="149">
        <f>IF(U150="sníž. přenesená",P150,0)</f>
        <v>0</v>
      </c>
      <c r="BI150" s="149">
        <f>IF(U150="nulová",P150,0)</f>
        <v>0</v>
      </c>
      <c r="BJ150" s="20" t="s">
        <v>83</v>
      </c>
      <c r="BK150" s="149">
        <f>ROUND(V150*K150,2)</f>
        <v>0</v>
      </c>
      <c r="BL150" s="20" t="s">
        <v>153</v>
      </c>
      <c r="BM150" s="20" t="s">
        <v>180</v>
      </c>
    </row>
    <row r="151" spans="2:65" s="12" customFormat="1" ht="31.5" customHeight="1">
      <c r="B151" s="166"/>
      <c r="C151" s="167"/>
      <c r="D151" s="167"/>
      <c r="E151" s="168" t="s">
        <v>5</v>
      </c>
      <c r="F151" s="509" t="s">
        <v>172</v>
      </c>
      <c r="G151" s="510"/>
      <c r="H151" s="510"/>
      <c r="I151" s="510"/>
      <c r="J151" s="167"/>
      <c r="K151" s="169" t="s">
        <v>5</v>
      </c>
      <c r="L151" s="167"/>
      <c r="M151" s="167"/>
      <c r="N151" s="167"/>
      <c r="O151" s="167"/>
      <c r="P151" s="167"/>
      <c r="Q151" s="167"/>
      <c r="R151" s="170"/>
      <c r="T151" s="171"/>
      <c r="U151" s="167"/>
      <c r="V151" s="167"/>
      <c r="W151" s="167"/>
      <c r="X151" s="167"/>
      <c r="Y151" s="167"/>
      <c r="Z151" s="167"/>
      <c r="AA151" s="167"/>
      <c r="AB151" s="167"/>
      <c r="AC151" s="167"/>
      <c r="AD151" s="172"/>
      <c r="AT151" s="173" t="s">
        <v>156</v>
      </c>
      <c r="AU151" s="173" t="s">
        <v>94</v>
      </c>
      <c r="AV151" s="12" t="s">
        <v>83</v>
      </c>
      <c r="AW151" s="12" t="s">
        <v>7</v>
      </c>
      <c r="AX151" s="12" t="s">
        <v>78</v>
      </c>
      <c r="AY151" s="173" t="s">
        <v>148</v>
      </c>
    </row>
    <row r="152" spans="2:65" s="12" customFormat="1" ht="22.5" customHeight="1">
      <c r="B152" s="166"/>
      <c r="C152" s="167"/>
      <c r="D152" s="167"/>
      <c r="E152" s="168" t="s">
        <v>5</v>
      </c>
      <c r="F152" s="511" t="s">
        <v>173</v>
      </c>
      <c r="G152" s="512"/>
      <c r="H152" s="512"/>
      <c r="I152" s="512"/>
      <c r="J152" s="167"/>
      <c r="K152" s="169" t="s">
        <v>5</v>
      </c>
      <c r="L152" s="167"/>
      <c r="M152" s="167"/>
      <c r="N152" s="167"/>
      <c r="O152" s="167"/>
      <c r="P152" s="167"/>
      <c r="Q152" s="167"/>
      <c r="R152" s="170"/>
      <c r="T152" s="171"/>
      <c r="U152" s="167"/>
      <c r="V152" s="167"/>
      <c r="W152" s="167"/>
      <c r="X152" s="167"/>
      <c r="Y152" s="167"/>
      <c r="Z152" s="167"/>
      <c r="AA152" s="167"/>
      <c r="AB152" s="167"/>
      <c r="AC152" s="167"/>
      <c r="AD152" s="172"/>
      <c r="AT152" s="173" t="s">
        <v>156</v>
      </c>
      <c r="AU152" s="173" t="s">
        <v>94</v>
      </c>
      <c r="AV152" s="12" t="s">
        <v>83</v>
      </c>
      <c r="AW152" s="12" t="s">
        <v>7</v>
      </c>
      <c r="AX152" s="12" t="s">
        <v>78</v>
      </c>
      <c r="AY152" s="173" t="s">
        <v>148</v>
      </c>
    </row>
    <row r="153" spans="2:65" s="10" customFormat="1" ht="22.5" customHeight="1">
      <c r="B153" s="150"/>
      <c r="C153" s="151"/>
      <c r="D153" s="151"/>
      <c r="E153" s="152" t="s">
        <v>5</v>
      </c>
      <c r="F153" s="513" t="s">
        <v>181</v>
      </c>
      <c r="G153" s="514"/>
      <c r="H153" s="514"/>
      <c r="I153" s="514"/>
      <c r="J153" s="151"/>
      <c r="K153" s="153">
        <v>2.1999999999999999E-2</v>
      </c>
      <c r="L153" s="151"/>
      <c r="M153" s="151"/>
      <c r="N153" s="151"/>
      <c r="O153" s="151"/>
      <c r="P153" s="151"/>
      <c r="Q153" s="151"/>
      <c r="R153" s="154"/>
      <c r="T153" s="155"/>
      <c r="U153" s="151"/>
      <c r="V153" s="151"/>
      <c r="W153" s="151"/>
      <c r="X153" s="151"/>
      <c r="Y153" s="151"/>
      <c r="Z153" s="151"/>
      <c r="AA153" s="151"/>
      <c r="AB153" s="151"/>
      <c r="AC153" s="151"/>
      <c r="AD153" s="156"/>
      <c r="AT153" s="157" t="s">
        <v>156</v>
      </c>
      <c r="AU153" s="157" t="s">
        <v>94</v>
      </c>
      <c r="AV153" s="10" t="s">
        <v>94</v>
      </c>
      <c r="AW153" s="10" t="s">
        <v>7</v>
      </c>
      <c r="AX153" s="10" t="s">
        <v>78</v>
      </c>
      <c r="AY153" s="157" t="s">
        <v>148</v>
      </c>
    </row>
    <row r="154" spans="2:65" s="11" customFormat="1" ht="22.5" customHeight="1">
      <c r="B154" s="158"/>
      <c r="C154" s="159"/>
      <c r="D154" s="159"/>
      <c r="E154" s="160" t="s">
        <v>5</v>
      </c>
      <c r="F154" s="502" t="s">
        <v>157</v>
      </c>
      <c r="G154" s="503"/>
      <c r="H154" s="503"/>
      <c r="I154" s="503"/>
      <c r="J154" s="159"/>
      <c r="K154" s="161">
        <v>2.1999999999999999E-2</v>
      </c>
      <c r="L154" s="159"/>
      <c r="M154" s="159"/>
      <c r="N154" s="159"/>
      <c r="O154" s="159"/>
      <c r="P154" s="159"/>
      <c r="Q154" s="159"/>
      <c r="R154" s="162"/>
      <c r="T154" s="163"/>
      <c r="U154" s="159"/>
      <c r="V154" s="159"/>
      <c r="W154" s="159"/>
      <c r="X154" s="159"/>
      <c r="Y154" s="159"/>
      <c r="Z154" s="159"/>
      <c r="AA154" s="159"/>
      <c r="AB154" s="159"/>
      <c r="AC154" s="159"/>
      <c r="AD154" s="164"/>
      <c r="AT154" s="165" t="s">
        <v>156</v>
      </c>
      <c r="AU154" s="165" t="s">
        <v>94</v>
      </c>
      <c r="AV154" s="11" t="s">
        <v>153</v>
      </c>
      <c r="AW154" s="11" t="s">
        <v>7</v>
      </c>
      <c r="AX154" s="11" t="s">
        <v>83</v>
      </c>
      <c r="AY154" s="165" t="s">
        <v>148</v>
      </c>
    </row>
    <row r="155" spans="2:65" s="9" customFormat="1" ht="29.85" customHeight="1">
      <c r="B155" s="127"/>
      <c r="C155" s="128"/>
      <c r="D155" s="138" t="s">
        <v>109</v>
      </c>
      <c r="E155" s="138"/>
      <c r="F155" s="138"/>
      <c r="G155" s="138"/>
      <c r="H155" s="138"/>
      <c r="I155" s="138"/>
      <c r="J155" s="138"/>
      <c r="K155" s="138"/>
      <c r="L155" s="138"/>
      <c r="M155" s="507">
        <f>BK155</f>
        <v>0</v>
      </c>
      <c r="N155" s="508"/>
      <c r="O155" s="508"/>
      <c r="P155" s="508"/>
      <c r="Q155" s="508"/>
      <c r="R155" s="130"/>
      <c r="T155" s="131"/>
      <c r="U155" s="128"/>
      <c r="V155" s="128"/>
      <c r="W155" s="132">
        <f>SUM(W156:W165)</f>
        <v>0</v>
      </c>
      <c r="X155" s="132">
        <f>SUM(X156:X165)</f>
        <v>0</v>
      </c>
      <c r="Y155" s="128"/>
      <c r="Z155" s="133">
        <f>SUM(Z156:Z165)</f>
        <v>4.4684999999999997</v>
      </c>
      <c r="AA155" s="128"/>
      <c r="AB155" s="133">
        <f>SUM(AB156:AB165)</f>
        <v>0.20621500000000004</v>
      </c>
      <c r="AC155" s="128"/>
      <c r="AD155" s="134">
        <f>SUM(AD156:AD165)</f>
        <v>0</v>
      </c>
      <c r="AR155" s="135" t="s">
        <v>83</v>
      </c>
      <c r="AT155" s="136" t="s">
        <v>77</v>
      </c>
      <c r="AU155" s="136" t="s">
        <v>83</v>
      </c>
      <c r="AY155" s="135" t="s">
        <v>148</v>
      </c>
      <c r="BK155" s="137">
        <f>SUM(BK156:BK165)</f>
        <v>0</v>
      </c>
    </row>
    <row r="156" spans="2:65" s="1" customFormat="1" ht="31.5" customHeight="1">
      <c r="B156" s="139"/>
      <c r="C156" s="140" t="s">
        <v>182</v>
      </c>
      <c r="D156" s="140" t="s">
        <v>149</v>
      </c>
      <c r="E156" s="141" t="s">
        <v>183</v>
      </c>
      <c r="F156" s="498" t="s">
        <v>184</v>
      </c>
      <c r="G156" s="498"/>
      <c r="H156" s="498"/>
      <c r="I156" s="498"/>
      <c r="J156" s="142" t="s">
        <v>165</v>
      </c>
      <c r="K156" s="143">
        <v>10</v>
      </c>
      <c r="L156" s="144"/>
      <c r="M156" s="499"/>
      <c r="N156" s="499"/>
      <c r="O156" s="499"/>
      <c r="P156" s="499">
        <f>ROUND(V156*K156,2)</f>
        <v>0</v>
      </c>
      <c r="Q156" s="499"/>
      <c r="R156" s="145"/>
      <c r="T156" s="146" t="s">
        <v>5</v>
      </c>
      <c r="U156" s="43" t="s">
        <v>41</v>
      </c>
      <c r="V156" s="104">
        <f>L156+M156</f>
        <v>0</v>
      </c>
      <c r="W156" s="104">
        <f>ROUND(L156*K156,2)</f>
        <v>0</v>
      </c>
      <c r="X156" s="104">
        <f>ROUND(M156*K156,2)</f>
        <v>0</v>
      </c>
      <c r="Y156" s="147">
        <v>0.34399999999999997</v>
      </c>
      <c r="Z156" s="147">
        <f>Y156*K156</f>
        <v>3.4399999999999995</v>
      </c>
      <c r="AA156" s="147">
        <v>1.7000000000000001E-2</v>
      </c>
      <c r="AB156" s="147">
        <f>AA156*K156</f>
        <v>0.17</v>
      </c>
      <c r="AC156" s="147">
        <v>0</v>
      </c>
      <c r="AD156" s="148">
        <f>AC156*K156</f>
        <v>0</v>
      </c>
      <c r="AR156" s="20" t="s">
        <v>153</v>
      </c>
      <c r="AT156" s="20" t="s">
        <v>149</v>
      </c>
      <c r="AU156" s="20" t="s">
        <v>94</v>
      </c>
      <c r="AY156" s="20" t="s">
        <v>148</v>
      </c>
      <c r="BE156" s="149">
        <f>IF(U156="základní",P156,0)</f>
        <v>0</v>
      </c>
      <c r="BF156" s="149">
        <f>IF(U156="snížená",P156,0)</f>
        <v>0</v>
      </c>
      <c r="BG156" s="149">
        <f>IF(U156="zákl. přenesená",P156,0)</f>
        <v>0</v>
      </c>
      <c r="BH156" s="149">
        <f>IF(U156="sníž. přenesená",P156,0)</f>
        <v>0</v>
      </c>
      <c r="BI156" s="149">
        <f>IF(U156="nulová",P156,0)</f>
        <v>0</v>
      </c>
      <c r="BJ156" s="20" t="s">
        <v>83</v>
      </c>
      <c r="BK156" s="149">
        <f>ROUND(V156*K156,2)</f>
        <v>0</v>
      </c>
      <c r="BL156" s="20" t="s">
        <v>153</v>
      </c>
      <c r="BM156" s="20" t="s">
        <v>185</v>
      </c>
    </row>
    <row r="157" spans="2:65" s="12" customFormat="1" ht="22.5" customHeight="1">
      <c r="B157" s="166"/>
      <c r="C157" s="167"/>
      <c r="D157" s="167"/>
      <c r="E157" s="168" t="s">
        <v>5</v>
      </c>
      <c r="F157" s="509" t="s">
        <v>186</v>
      </c>
      <c r="G157" s="510"/>
      <c r="H157" s="510"/>
      <c r="I157" s="510"/>
      <c r="J157" s="167"/>
      <c r="K157" s="169" t="s">
        <v>5</v>
      </c>
      <c r="L157" s="167"/>
      <c r="M157" s="167"/>
      <c r="N157" s="167"/>
      <c r="O157" s="167"/>
      <c r="P157" s="167"/>
      <c r="Q157" s="167"/>
      <c r="R157" s="170"/>
      <c r="T157" s="171"/>
      <c r="U157" s="167"/>
      <c r="V157" s="167"/>
      <c r="W157" s="167"/>
      <c r="X157" s="167"/>
      <c r="Y157" s="167"/>
      <c r="Z157" s="167"/>
      <c r="AA157" s="167"/>
      <c r="AB157" s="167"/>
      <c r="AC157" s="167"/>
      <c r="AD157" s="172"/>
      <c r="AT157" s="173" t="s">
        <v>156</v>
      </c>
      <c r="AU157" s="173" t="s">
        <v>94</v>
      </c>
      <c r="AV157" s="12" t="s">
        <v>83</v>
      </c>
      <c r="AW157" s="12" t="s">
        <v>7</v>
      </c>
      <c r="AX157" s="12" t="s">
        <v>78</v>
      </c>
      <c r="AY157" s="173" t="s">
        <v>148</v>
      </c>
    </row>
    <row r="158" spans="2:65" s="10" customFormat="1" ht="22.5" customHeight="1">
      <c r="B158" s="150"/>
      <c r="C158" s="151"/>
      <c r="D158" s="151"/>
      <c r="E158" s="152" t="s">
        <v>5</v>
      </c>
      <c r="F158" s="513" t="s">
        <v>187</v>
      </c>
      <c r="G158" s="514"/>
      <c r="H158" s="514"/>
      <c r="I158" s="514"/>
      <c r="J158" s="151"/>
      <c r="K158" s="153">
        <v>10</v>
      </c>
      <c r="L158" s="151"/>
      <c r="M158" s="151"/>
      <c r="N158" s="151"/>
      <c r="O158" s="151"/>
      <c r="P158" s="151"/>
      <c r="Q158" s="151"/>
      <c r="R158" s="154"/>
      <c r="T158" s="155"/>
      <c r="U158" s="151"/>
      <c r="V158" s="151"/>
      <c r="W158" s="151"/>
      <c r="X158" s="151"/>
      <c r="Y158" s="151"/>
      <c r="Z158" s="151"/>
      <c r="AA158" s="151"/>
      <c r="AB158" s="151"/>
      <c r="AC158" s="151"/>
      <c r="AD158" s="156"/>
      <c r="AT158" s="157" t="s">
        <v>156</v>
      </c>
      <c r="AU158" s="157" t="s">
        <v>94</v>
      </c>
      <c r="AV158" s="10" t="s">
        <v>94</v>
      </c>
      <c r="AW158" s="10" t="s">
        <v>7</v>
      </c>
      <c r="AX158" s="10" t="s">
        <v>78</v>
      </c>
      <c r="AY158" s="157" t="s">
        <v>148</v>
      </c>
    </row>
    <row r="159" spans="2:65" s="11" customFormat="1" ht="22.5" customHeight="1">
      <c r="B159" s="158"/>
      <c r="C159" s="159"/>
      <c r="D159" s="159"/>
      <c r="E159" s="160" t="s">
        <v>5</v>
      </c>
      <c r="F159" s="502" t="s">
        <v>157</v>
      </c>
      <c r="G159" s="503"/>
      <c r="H159" s="503"/>
      <c r="I159" s="503"/>
      <c r="J159" s="159"/>
      <c r="K159" s="161">
        <v>10</v>
      </c>
      <c r="L159" s="159"/>
      <c r="M159" s="159"/>
      <c r="N159" s="159"/>
      <c r="O159" s="159"/>
      <c r="P159" s="159"/>
      <c r="Q159" s="159"/>
      <c r="R159" s="162"/>
      <c r="T159" s="163"/>
      <c r="U159" s="159"/>
      <c r="V159" s="159"/>
      <c r="W159" s="159"/>
      <c r="X159" s="159"/>
      <c r="Y159" s="159"/>
      <c r="Z159" s="159"/>
      <c r="AA159" s="159"/>
      <c r="AB159" s="159"/>
      <c r="AC159" s="159"/>
      <c r="AD159" s="164"/>
      <c r="AT159" s="165" t="s">
        <v>156</v>
      </c>
      <c r="AU159" s="165" t="s">
        <v>94</v>
      </c>
      <c r="AV159" s="11" t="s">
        <v>153</v>
      </c>
      <c r="AW159" s="11" t="s">
        <v>7</v>
      </c>
      <c r="AX159" s="11" t="s">
        <v>83</v>
      </c>
      <c r="AY159" s="165" t="s">
        <v>148</v>
      </c>
    </row>
    <row r="160" spans="2:65" s="1" customFormat="1" ht="31.5" customHeight="1">
      <c r="B160" s="139"/>
      <c r="C160" s="140" t="s">
        <v>188</v>
      </c>
      <c r="D160" s="140" t="s">
        <v>149</v>
      </c>
      <c r="E160" s="141" t="s">
        <v>189</v>
      </c>
      <c r="F160" s="498" t="s">
        <v>190</v>
      </c>
      <c r="G160" s="498"/>
      <c r="H160" s="498"/>
      <c r="I160" s="498"/>
      <c r="J160" s="142" t="s">
        <v>165</v>
      </c>
      <c r="K160" s="143">
        <v>0.5</v>
      </c>
      <c r="L160" s="144"/>
      <c r="M160" s="499"/>
      <c r="N160" s="499"/>
      <c r="O160" s="499"/>
      <c r="P160" s="499">
        <f>ROUND(V160*K160,2)</f>
        <v>0</v>
      </c>
      <c r="Q160" s="499"/>
      <c r="R160" s="145"/>
      <c r="T160" s="146" t="s">
        <v>5</v>
      </c>
      <c r="U160" s="43" t="s">
        <v>41</v>
      </c>
      <c r="V160" s="104">
        <f>L160+M160</f>
        <v>0</v>
      </c>
      <c r="W160" s="104">
        <f>ROUND(L160*K160,2)</f>
        <v>0</v>
      </c>
      <c r="X160" s="104">
        <f>ROUND(M160*K160,2)</f>
        <v>0</v>
      </c>
      <c r="Y160" s="147">
        <v>0.377</v>
      </c>
      <c r="Z160" s="147">
        <f>Y160*K160</f>
        <v>0.1885</v>
      </c>
      <c r="AA160" s="147">
        <v>1.899E-2</v>
      </c>
      <c r="AB160" s="147">
        <f>AA160*K160</f>
        <v>9.495E-3</v>
      </c>
      <c r="AC160" s="147">
        <v>0</v>
      </c>
      <c r="AD160" s="148">
        <f>AC160*K160</f>
        <v>0</v>
      </c>
      <c r="AR160" s="20" t="s">
        <v>153</v>
      </c>
      <c r="AT160" s="20" t="s">
        <v>149</v>
      </c>
      <c r="AU160" s="20" t="s">
        <v>94</v>
      </c>
      <c r="AY160" s="20" t="s">
        <v>148</v>
      </c>
      <c r="BE160" s="149">
        <f>IF(U160="základní",P160,0)</f>
        <v>0</v>
      </c>
      <c r="BF160" s="149">
        <f>IF(U160="snížená",P160,0)</f>
        <v>0</v>
      </c>
      <c r="BG160" s="149">
        <f>IF(U160="zákl. přenesená",P160,0)</f>
        <v>0</v>
      </c>
      <c r="BH160" s="149">
        <f>IF(U160="sníž. přenesená",P160,0)</f>
        <v>0</v>
      </c>
      <c r="BI160" s="149">
        <f>IF(U160="nulová",P160,0)</f>
        <v>0</v>
      </c>
      <c r="BJ160" s="20" t="s">
        <v>83</v>
      </c>
      <c r="BK160" s="149">
        <f>ROUND(V160*K160,2)</f>
        <v>0</v>
      </c>
      <c r="BL160" s="20" t="s">
        <v>153</v>
      </c>
      <c r="BM160" s="20" t="s">
        <v>191</v>
      </c>
    </row>
    <row r="161" spans="2:65" s="12" customFormat="1" ht="22.5" customHeight="1">
      <c r="B161" s="166"/>
      <c r="C161" s="167"/>
      <c r="D161" s="167"/>
      <c r="E161" s="168" t="s">
        <v>5</v>
      </c>
      <c r="F161" s="509" t="s">
        <v>192</v>
      </c>
      <c r="G161" s="510"/>
      <c r="H161" s="510"/>
      <c r="I161" s="510"/>
      <c r="J161" s="167"/>
      <c r="K161" s="169" t="s">
        <v>5</v>
      </c>
      <c r="L161" s="167"/>
      <c r="M161" s="167"/>
      <c r="N161" s="167"/>
      <c r="O161" s="167"/>
      <c r="P161" s="167"/>
      <c r="Q161" s="167"/>
      <c r="R161" s="170"/>
      <c r="T161" s="171"/>
      <c r="U161" s="167"/>
      <c r="V161" s="167"/>
      <c r="W161" s="167"/>
      <c r="X161" s="167"/>
      <c r="Y161" s="167"/>
      <c r="Z161" s="167"/>
      <c r="AA161" s="167"/>
      <c r="AB161" s="167"/>
      <c r="AC161" s="167"/>
      <c r="AD161" s="172"/>
      <c r="AT161" s="173" t="s">
        <v>156</v>
      </c>
      <c r="AU161" s="173" t="s">
        <v>94</v>
      </c>
      <c r="AV161" s="12" t="s">
        <v>83</v>
      </c>
      <c r="AW161" s="12" t="s">
        <v>7</v>
      </c>
      <c r="AX161" s="12" t="s">
        <v>78</v>
      </c>
      <c r="AY161" s="173" t="s">
        <v>148</v>
      </c>
    </row>
    <row r="162" spans="2:65" s="10" customFormat="1" ht="22.5" customHeight="1">
      <c r="B162" s="150"/>
      <c r="C162" s="151"/>
      <c r="D162" s="151"/>
      <c r="E162" s="152" t="s">
        <v>5</v>
      </c>
      <c r="F162" s="513" t="s">
        <v>193</v>
      </c>
      <c r="G162" s="514"/>
      <c r="H162" s="514"/>
      <c r="I162" s="514"/>
      <c r="J162" s="151"/>
      <c r="K162" s="153">
        <v>0.5</v>
      </c>
      <c r="L162" s="151"/>
      <c r="M162" s="151"/>
      <c r="N162" s="151"/>
      <c r="O162" s="151"/>
      <c r="P162" s="151"/>
      <c r="Q162" s="151"/>
      <c r="R162" s="154"/>
      <c r="T162" s="155"/>
      <c r="U162" s="151"/>
      <c r="V162" s="151"/>
      <c r="W162" s="151"/>
      <c r="X162" s="151"/>
      <c r="Y162" s="151"/>
      <c r="Z162" s="151"/>
      <c r="AA162" s="151"/>
      <c r="AB162" s="151"/>
      <c r="AC162" s="151"/>
      <c r="AD162" s="156"/>
      <c r="AT162" s="157" t="s">
        <v>156</v>
      </c>
      <c r="AU162" s="157" t="s">
        <v>94</v>
      </c>
      <c r="AV162" s="10" t="s">
        <v>94</v>
      </c>
      <c r="AW162" s="10" t="s">
        <v>7</v>
      </c>
      <c r="AX162" s="10" t="s">
        <v>78</v>
      </c>
      <c r="AY162" s="157" t="s">
        <v>148</v>
      </c>
    </row>
    <row r="163" spans="2:65" s="11" customFormat="1" ht="22.5" customHeight="1">
      <c r="B163" s="158"/>
      <c r="C163" s="159"/>
      <c r="D163" s="159"/>
      <c r="E163" s="160" t="s">
        <v>5</v>
      </c>
      <c r="F163" s="502" t="s">
        <v>157</v>
      </c>
      <c r="G163" s="503"/>
      <c r="H163" s="503"/>
      <c r="I163" s="503"/>
      <c r="J163" s="159"/>
      <c r="K163" s="161">
        <v>0.5</v>
      </c>
      <c r="L163" s="159"/>
      <c r="M163" s="159"/>
      <c r="N163" s="159"/>
      <c r="O163" s="159"/>
      <c r="P163" s="159"/>
      <c r="Q163" s="159"/>
      <c r="R163" s="162"/>
      <c r="T163" s="163"/>
      <c r="U163" s="159"/>
      <c r="V163" s="159"/>
      <c r="W163" s="159"/>
      <c r="X163" s="159"/>
      <c r="Y163" s="159"/>
      <c r="Z163" s="159"/>
      <c r="AA163" s="159"/>
      <c r="AB163" s="159"/>
      <c r="AC163" s="159"/>
      <c r="AD163" s="164"/>
      <c r="AT163" s="165" t="s">
        <v>156</v>
      </c>
      <c r="AU163" s="165" t="s">
        <v>94</v>
      </c>
      <c r="AV163" s="11" t="s">
        <v>153</v>
      </c>
      <c r="AW163" s="11" t="s">
        <v>7</v>
      </c>
      <c r="AX163" s="11" t="s">
        <v>83</v>
      </c>
      <c r="AY163" s="165" t="s">
        <v>148</v>
      </c>
    </row>
    <row r="164" spans="2:65" s="1" customFormat="1" ht="31.5" customHeight="1">
      <c r="B164" s="139"/>
      <c r="C164" s="140" t="s">
        <v>179</v>
      </c>
      <c r="D164" s="140" t="s">
        <v>149</v>
      </c>
      <c r="E164" s="141" t="s">
        <v>194</v>
      </c>
      <c r="F164" s="498" t="s">
        <v>195</v>
      </c>
      <c r="G164" s="498"/>
      <c r="H164" s="498"/>
      <c r="I164" s="498"/>
      <c r="J164" s="142" t="s">
        <v>196</v>
      </c>
      <c r="K164" s="143">
        <v>1</v>
      </c>
      <c r="L164" s="144"/>
      <c r="M164" s="499"/>
      <c r="N164" s="499"/>
      <c r="O164" s="499"/>
      <c r="P164" s="499">
        <f>ROUND(V164*K164,2)</f>
        <v>0</v>
      </c>
      <c r="Q164" s="499"/>
      <c r="R164" s="145"/>
      <c r="T164" s="146" t="s">
        <v>5</v>
      </c>
      <c r="U164" s="43" t="s">
        <v>41</v>
      </c>
      <c r="V164" s="104">
        <f>L164+M164</f>
        <v>0</v>
      </c>
      <c r="W164" s="104">
        <f>ROUND(L164*K164,2)</f>
        <v>0</v>
      </c>
      <c r="X164" s="104">
        <f>ROUND(M164*K164,2)</f>
        <v>0</v>
      </c>
      <c r="Y164" s="147">
        <v>0.84</v>
      </c>
      <c r="Z164" s="147">
        <f>Y164*K164</f>
        <v>0.84</v>
      </c>
      <c r="AA164" s="147">
        <v>4.8000000000000001E-4</v>
      </c>
      <c r="AB164" s="147">
        <f>AA164*K164</f>
        <v>4.8000000000000001E-4</v>
      </c>
      <c r="AC164" s="147">
        <v>0</v>
      </c>
      <c r="AD164" s="148">
        <f>AC164*K164</f>
        <v>0</v>
      </c>
      <c r="AR164" s="20" t="s">
        <v>153</v>
      </c>
      <c r="AT164" s="20" t="s">
        <v>149</v>
      </c>
      <c r="AU164" s="20" t="s">
        <v>94</v>
      </c>
      <c r="AY164" s="20" t="s">
        <v>148</v>
      </c>
      <c r="BE164" s="149">
        <f>IF(U164="základní",P164,0)</f>
        <v>0</v>
      </c>
      <c r="BF164" s="149">
        <f>IF(U164="snížená",P164,0)</f>
        <v>0</v>
      </c>
      <c r="BG164" s="149">
        <f>IF(U164="zákl. přenesená",P164,0)</f>
        <v>0</v>
      </c>
      <c r="BH164" s="149">
        <f>IF(U164="sníž. přenesená",P164,0)</f>
        <v>0</v>
      </c>
      <c r="BI164" s="149">
        <f>IF(U164="nulová",P164,0)</f>
        <v>0</v>
      </c>
      <c r="BJ164" s="20" t="s">
        <v>83</v>
      </c>
      <c r="BK164" s="149">
        <f>ROUND(V164*K164,2)</f>
        <v>0</v>
      </c>
      <c r="BL164" s="20" t="s">
        <v>153</v>
      </c>
      <c r="BM164" s="20" t="s">
        <v>197</v>
      </c>
    </row>
    <row r="165" spans="2:65" s="1" customFormat="1" ht="31.5" customHeight="1">
      <c r="B165" s="139"/>
      <c r="C165" s="174" t="s">
        <v>198</v>
      </c>
      <c r="D165" s="174" t="s">
        <v>176</v>
      </c>
      <c r="E165" s="175" t="s">
        <v>199</v>
      </c>
      <c r="F165" s="515" t="s">
        <v>200</v>
      </c>
      <c r="G165" s="515"/>
      <c r="H165" s="515"/>
      <c r="I165" s="515"/>
      <c r="J165" s="176" t="s">
        <v>196</v>
      </c>
      <c r="K165" s="177">
        <v>1</v>
      </c>
      <c r="L165" s="178"/>
      <c r="M165" s="516"/>
      <c r="N165" s="516"/>
      <c r="O165" s="517"/>
      <c r="P165" s="499">
        <f>ROUND(V165*K165,2)</f>
        <v>0</v>
      </c>
      <c r="Q165" s="499"/>
      <c r="R165" s="145"/>
      <c r="T165" s="146" t="s">
        <v>5</v>
      </c>
      <c r="U165" s="43" t="s">
        <v>41</v>
      </c>
      <c r="V165" s="104">
        <f>L165+M165</f>
        <v>0</v>
      </c>
      <c r="W165" s="104">
        <f>ROUND(L165*K165,2)</f>
        <v>0</v>
      </c>
      <c r="X165" s="104">
        <f>ROUND(M165*K165,2)</f>
        <v>0</v>
      </c>
      <c r="Y165" s="147">
        <v>0</v>
      </c>
      <c r="Z165" s="147">
        <f>Y165*K165</f>
        <v>0</v>
      </c>
      <c r="AA165" s="147">
        <v>2.6239999999999999E-2</v>
      </c>
      <c r="AB165" s="147">
        <f>AA165*K165</f>
        <v>2.6239999999999999E-2</v>
      </c>
      <c r="AC165" s="147">
        <v>0</v>
      </c>
      <c r="AD165" s="148">
        <f>AC165*K165</f>
        <v>0</v>
      </c>
      <c r="AR165" s="20" t="s">
        <v>179</v>
      </c>
      <c r="AT165" s="20" t="s">
        <v>176</v>
      </c>
      <c r="AU165" s="20" t="s">
        <v>94</v>
      </c>
      <c r="AY165" s="20" t="s">
        <v>148</v>
      </c>
      <c r="BE165" s="149">
        <f>IF(U165="základní",P165,0)</f>
        <v>0</v>
      </c>
      <c r="BF165" s="149">
        <f>IF(U165="snížená",P165,0)</f>
        <v>0</v>
      </c>
      <c r="BG165" s="149">
        <f>IF(U165="zákl. přenesená",P165,0)</f>
        <v>0</v>
      </c>
      <c r="BH165" s="149">
        <f>IF(U165="sníž. přenesená",P165,0)</f>
        <v>0</v>
      </c>
      <c r="BI165" s="149">
        <f>IF(U165="nulová",P165,0)</f>
        <v>0</v>
      </c>
      <c r="BJ165" s="20" t="s">
        <v>83</v>
      </c>
      <c r="BK165" s="149">
        <f>ROUND(V165*K165,2)</f>
        <v>0</v>
      </c>
      <c r="BL165" s="20" t="s">
        <v>153</v>
      </c>
      <c r="BM165" s="20" t="s">
        <v>201</v>
      </c>
    </row>
    <row r="166" spans="2:65" s="9" customFormat="1" ht="29.85" customHeight="1">
      <c r="B166" s="127"/>
      <c r="C166" s="128"/>
      <c r="D166" s="138" t="s">
        <v>110</v>
      </c>
      <c r="E166" s="138"/>
      <c r="F166" s="138"/>
      <c r="G166" s="138"/>
      <c r="H166" s="138"/>
      <c r="I166" s="138"/>
      <c r="J166" s="138"/>
      <c r="K166" s="138"/>
      <c r="L166" s="138"/>
      <c r="M166" s="518">
        <f>BK166</f>
        <v>0</v>
      </c>
      <c r="N166" s="519"/>
      <c r="O166" s="519"/>
      <c r="P166" s="519"/>
      <c r="Q166" s="519"/>
      <c r="R166" s="130"/>
      <c r="T166" s="131"/>
      <c r="U166" s="128"/>
      <c r="V166" s="128"/>
      <c r="W166" s="132">
        <f>SUM(W167:W221)</f>
        <v>0</v>
      </c>
      <c r="X166" s="132">
        <f>SUM(X167:X221)</f>
        <v>0</v>
      </c>
      <c r="Y166" s="128"/>
      <c r="Z166" s="133">
        <f>SUM(Z167:Z221)</f>
        <v>27.515103999999997</v>
      </c>
      <c r="AA166" s="128"/>
      <c r="AB166" s="133">
        <f>SUM(AB167:AB221)</f>
        <v>2.9118E-3</v>
      </c>
      <c r="AC166" s="128"/>
      <c r="AD166" s="134">
        <f>SUM(AD167:AD221)</f>
        <v>5.1320119999999996</v>
      </c>
      <c r="AR166" s="135" t="s">
        <v>83</v>
      </c>
      <c r="AT166" s="136" t="s">
        <v>77</v>
      </c>
      <c r="AU166" s="136" t="s">
        <v>83</v>
      </c>
      <c r="AY166" s="135" t="s">
        <v>148</v>
      </c>
      <c r="BK166" s="137">
        <f>SUM(BK167:BK221)</f>
        <v>0</v>
      </c>
    </row>
    <row r="167" spans="2:65" s="1" customFormat="1" ht="44.25" customHeight="1">
      <c r="B167" s="139"/>
      <c r="C167" s="140" t="s">
        <v>187</v>
      </c>
      <c r="D167" s="140" t="s">
        <v>149</v>
      </c>
      <c r="E167" s="141" t="s">
        <v>202</v>
      </c>
      <c r="F167" s="498" t="s">
        <v>203</v>
      </c>
      <c r="G167" s="498"/>
      <c r="H167" s="498"/>
      <c r="I167" s="498"/>
      <c r="J167" s="142" t="s">
        <v>204</v>
      </c>
      <c r="K167" s="143">
        <v>1</v>
      </c>
      <c r="L167" s="144"/>
      <c r="M167" s="499"/>
      <c r="N167" s="499"/>
      <c r="O167" s="499"/>
      <c r="P167" s="499">
        <f>ROUND(V167*K167,2)</f>
        <v>0</v>
      </c>
      <c r="Q167" s="499"/>
      <c r="R167" s="145"/>
      <c r="T167" s="146" t="s">
        <v>5</v>
      </c>
      <c r="U167" s="43" t="s">
        <v>41</v>
      </c>
      <c r="V167" s="104">
        <f>L167+M167</f>
        <v>0</v>
      </c>
      <c r="W167" s="104">
        <f>ROUND(L167*K167,2)</f>
        <v>0</v>
      </c>
      <c r="X167" s="104">
        <f>ROUND(M167*K167,2)</f>
        <v>0</v>
      </c>
      <c r="Y167" s="147">
        <v>0.126</v>
      </c>
      <c r="Z167" s="147">
        <f>Y167*K167</f>
        <v>0.126</v>
      </c>
      <c r="AA167" s="147">
        <v>2.1000000000000001E-4</v>
      </c>
      <c r="AB167" s="147">
        <f>AA167*K167</f>
        <v>2.1000000000000001E-4</v>
      </c>
      <c r="AC167" s="147">
        <v>0</v>
      </c>
      <c r="AD167" s="148">
        <f>AC167*K167</f>
        <v>0</v>
      </c>
      <c r="AR167" s="20" t="s">
        <v>153</v>
      </c>
      <c r="AT167" s="20" t="s">
        <v>149</v>
      </c>
      <c r="AU167" s="20" t="s">
        <v>94</v>
      </c>
      <c r="AY167" s="20" t="s">
        <v>148</v>
      </c>
      <c r="BE167" s="149">
        <f>IF(U167="základní",P167,0)</f>
        <v>0</v>
      </c>
      <c r="BF167" s="149">
        <f>IF(U167="snížená",P167,0)</f>
        <v>0</v>
      </c>
      <c r="BG167" s="149">
        <f>IF(U167="zákl. přenesená",P167,0)</f>
        <v>0</v>
      </c>
      <c r="BH167" s="149">
        <f>IF(U167="sníž. přenesená",P167,0)</f>
        <v>0</v>
      </c>
      <c r="BI167" s="149">
        <f>IF(U167="nulová",P167,0)</f>
        <v>0</v>
      </c>
      <c r="BJ167" s="20" t="s">
        <v>83</v>
      </c>
      <c r="BK167" s="149">
        <f>ROUND(V167*K167,2)</f>
        <v>0</v>
      </c>
      <c r="BL167" s="20" t="s">
        <v>153</v>
      </c>
      <c r="BM167" s="20" t="s">
        <v>205</v>
      </c>
    </row>
    <row r="168" spans="2:65" s="10" customFormat="1" ht="22.5" customHeight="1">
      <c r="B168" s="150"/>
      <c r="C168" s="151"/>
      <c r="D168" s="151"/>
      <c r="E168" s="152" t="s">
        <v>5</v>
      </c>
      <c r="F168" s="500" t="s">
        <v>83</v>
      </c>
      <c r="G168" s="501"/>
      <c r="H168" s="501"/>
      <c r="I168" s="501"/>
      <c r="J168" s="151"/>
      <c r="K168" s="153">
        <v>1</v>
      </c>
      <c r="L168" s="151"/>
      <c r="M168" s="151"/>
      <c r="N168" s="151"/>
      <c r="O168" s="151"/>
      <c r="P168" s="151"/>
      <c r="Q168" s="151"/>
      <c r="R168" s="154"/>
      <c r="T168" s="155"/>
      <c r="U168" s="151"/>
      <c r="V168" s="151"/>
      <c r="W168" s="151"/>
      <c r="X168" s="151"/>
      <c r="Y168" s="151"/>
      <c r="Z168" s="151"/>
      <c r="AA168" s="151"/>
      <c r="AB168" s="151"/>
      <c r="AC168" s="151"/>
      <c r="AD168" s="156"/>
      <c r="AT168" s="157" t="s">
        <v>156</v>
      </c>
      <c r="AU168" s="157" t="s">
        <v>94</v>
      </c>
      <c r="AV168" s="10" t="s">
        <v>94</v>
      </c>
      <c r="AW168" s="10" t="s">
        <v>7</v>
      </c>
      <c r="AX168" s="10" t="s">
        <v>78</v>
      </c>
      <c r="AY168" s="157" t="s">
        <v>148</v>
      </c>
    </row>
    <row r="169" spans="2:65" s="11" customFormat="1" ht="22.5" customHeight="1">
      <c r="B169" s="158"/>
      <c r="C169" s="159"/>
      <c r="D169" s="159"/>
      <c r="E169" s="160" t="s">
        <v>5</v>
      </c>
      <c r="F169" s="502" t="s">
        <v>157</v>
      </c>
      <c r="G169" s="503"/>
      <c r="H169" s="503"/>
      <c r="I169" s="503"/>
      <c r="J169" s="159"/>
      <c r="K169" s="161">
        <v>1</v>
      </c>
      <c r="L169" s="159"/>
      <c r="M169" s="159"/>
      <c r="N169" s="159"/>
      <c r="O169" s="159"/>
      <c r="P169" s="159"/>
      <c r="Q169" s="159"/>
      <c r="R169" s="162"/>
      <c r="T169" s="163"/>
      <c r="U169" s="159"/>
      <c r="V169" s="159"/>
      <c r="W169" s="159"/>
      <c r="X169" s="159"/>
      <c r="Y169" s="159"/>
      <c r="Z169" s="159"/>
      <c r="AA169" s="159"/>
      <c r="AB169" s="159"/>
      <c r="AC169" s="159"/>
      <c r="AD169" s="164"/>
      <c r="AT169" s="165" t="s">
        <v>156</v>
      </c>
      <c r="AU169" s="165" t="s">
        <v>94</v>
      </c>
      <c r="AV169" s="11" t="s">
        <v>153</v>
      </c>
      <c r="AW169" s="11" t="s">
        <v>7</v>
      </c>
      <c r="AX169" s="11" t="s">
        <v>83</v>
      </c>
      <c r="AY169" s="165" t="s">
        <v>148</v>
      </c>
    </row>
    <row r="170" spans="2:65" s="1" customFormat="1" ht="31.5" customHeight="1">
      <c r="B170" s="139"/>
      <c r="C170" s="140" t="s">
        <v>206</v>
      </c>
      <c r="D170" s="140" t="s">
        <v>149</v>
      </c>
      <c r="E170" s="141" t="s">
        <v>207</v>
      </c>
      <c r="F170" s="498" t="s">
        <v>208</v>
      </c>
      <c r="G170" s="498"/>
      <c r="H170" s="498"/>
      <c r="I170" s="498"/>
      <c r="J170" s="142" t="s">
        <v>165</v>
      </c>
      <c r="K170" s="143">
        <v>30.015999999999998</v>
      </c>
      <c r="L170" s="144"/>
      <c r="M170" s="499"/>
      <c r="N170" s="499"/>
      <c r="O170" s="499"/>
      <c r="P170" s="499">
        <f>ROUND(V170*K170,2)</f>
        <v>0</v>
      </c>
      <c r="Q170" s="499"/>
      <c r="R170" s="145"/>
      <c r="T170" s="146" t="s">
        <v>5</v>
      </c>
      <c r="U170" s="43" t="s">
        <v>41</v>
      </c>
      <c r="V170" s="104">
        <f>L170+M170</f>
        <v>0</v>
      </c>
      <c r="W170" s="104">
        <f>ROUND(L170*K170,2)</f>
        <v>0</v>
      </c>
      <c r="X170" s="104">
        <f>ROUND(M170*K170,2)</f>
        <v>0</v>
      </c>
      <c r="Y170" s="147">
        <v>0.22900000000000001</v>
      </c>
      <c r="Z170" s="147">
        <f>Y170*K170</f>
        <v>6.8736639999999998</v>
      </c>
      <c r="AA170" s="147">
        <v>0</v>
      </c>
      <c r="AB170" s="147">
        <f>AA170*K170</f>
        <v>0</v>
      </c>
      <c r="AC170" s="147">
        <v>0.11700000000000001</v>
      </c>
      <c r="AD170" s="148">
        <f>AC170*K170</f>
        <v>3.5118719999999999</v>
      </c>
      <c r="AR170" s="20" t="s">
        <v>153</v>
      </c>
      <c r="AT170" s="20" t="s">
        <v>149</v>
      </c>
      <c r="AU170" s="20" t="s">
        <v>94</v>
      </c>
      <c r="AY170" s="20" t="s">
        <v>148</v>
      </c>
      <c r="BE170" s="149">
        <f>IF(U170="základní",P170,0)</f>
        <v>0</v>
      </c>
      <c r="BF170" s="149">
        <f>IF(U170="snížená",P170,0)</f>
        <v>0</v>
      </c>
      <c r="BG170" s="149">
        <f>IF(U170="zákl. přenesená",P170,0)</f>
        <v>0</v>
      </c>
      <c r="BH170" s="149">
        <f>IF(U170="sníž. přenesená",P170,0)</f>
        <v>0</v>
      </c>
      <c r="BI170" s="149">
        <f>IF(U170="nulová",P170,0)</f>
        <v>0</v>
      </c>
      <c r="BJ170" s="20" t="s">
        <v>83</v>
      </c>
      <c r="BK170" s="149">
        <f>ROUND(V170*K170,2)</f>
        <v>0</v>
      </c>
      <c r="BL170" s="20" t="s">
        <v>153</v>
      </c>
      <c r="BM170" s="20" t="s">
        <v>209</v>
      </c>
    </row>
    <row r="171" spans="2:65" s="12" customFormat="1" ht="22.5" customHeight="1">
      <c r="B171" s="166"/>
      <c r="C171" s="167"/>
      <c r="D171" s="167"/>
      <c r="E171" s="168" t="s">
        <v>5</v>
      </c>
      <c r="F171" s="509" t="s">
        <v>210</v>
      </c>
      <c r="G171" s="510"/>
      <c r="H171" s="510"/>
      <c r="I171" s="510"/>
      <c r="J171" s="167"/>
      <c r="K171" s="169" t="s">
        <v>5</v>
      </c>
      <c r="L171" s="167"/>
      <c r="M171" s="167"/>
      <c r="N171" s="167"/>
      <c r="O171" s="167"/>
      <c r="P171" s="167"/>
      <c r="Q171" s="167"/>
      <c r="R171" s="170"/>
      <c r="T171" s="171"/>
      <c r="U171" s="167"/>
      <c r="V171" s="167"/>
      <c r="W171" s="167"/>
      <c r="X171" s="167"/>
      <c r="Y171" s="167"/>
      <c r="Z171" s="167"/>
      <c r="AA171" s="167"/>
      <c r="AB171" s="167"/>
      <c r="AC171" s="167"/>
      <c r="AD171" s="172"/>
      <c r="AT171" s="173" t="s">
        <v>156</v>
      </c>
      <c r="AU171" s="173" t="s">
        <v>94</v>
      </c>
      <c r="AV171" s="12" t="s">
        <v>83</v>
      </c>
      <c r="AW171" s="12" t="s">
        <v>7</v>
      </c>
      <c r="AX171" s="12" t="s">
        <v>78</v>
      </c>
      <c r="AY171" s="173" t="s">
        <v>148</v>
      </c>
    </row>
    <row r="172" spans="2:65" s="12" customFormat="1" ht="22.5" customHeight="1">
      <c r="B172" s="166"/>
      <c r="C172" s="167"/>
      <c r="D172" s="167"/>
      <c r="E172" s="168" t="s">
        <v>5</v>
      </c>
      <c r="F172" s="511" t="s">
        <v>211</v>
      </c>
      <c r="G172" s="512"/>
      <c r="H172" s="512"/>
      <c r="I172" s="512"/>
      <c r="J172" s="167"/>
      <c r="K172" s="169" t="s">
        <v>5</v>
      </c>
      <c r="L172" s="167"/>
      <c r="M172" s="167"/>
      <c r="N172" s="167"/>
      <c r="O172" s="167"/>
      <c r="P172" s="167"/>
      <c r="Q172" s="167"/>
      <c r="R172" s="170"/>
      <c r="T172" s="171"/>
      <c r="U172" s="167"/>
      <c r="V172" s="167"/>
      <c r="W172" s="167"/>
      <c r="X172" s="167"/>
      <c r="Y172" s="167"/>
      <c r="Z172" s="167"/>
      <c r="AA172" s="167"/>
      <c r="AB172" s="167"/>
      <c r="AC172" s="167"/>
      <c r="AD172" s="172"/>
      <c r="AT172" s="173" t="s">
        <v>156</v>
      </c>
      <c r="AU172" s="173" t="s">
        <v>94</v>
      </c>
      <c r="AV172" s="12" t="s">
        <v>83</v>
      </c>
      <c r="AW172" s="12" t="s">
        <v>7</v>
      </c>
      <c r="AX172" s="12" t="s">
        <v>78</v>
      </c>
      <c r="AY172" s="173" t="s">
        <v>148</v>
      </c>
    </row>
    <row r="173" spans="2:65" s="10" customFormat="1" ht="22.5" customHeight="1">
      <c r="B173" s="150"/>
      <c r="C173" s="151"/>
      <c r="D173" s="151"/>
      <c r="E173" s="152" t="s">
        <v>5</v>
      </c>
      <c r="F173" s="513" t="s">
        <v>212</v>
      </c>
      <c r="G173" s="514"/>
      <c r="H173" s="514"/>
      <c r="I173" s="514"/>
      <c r="J173" s="151"/>
      <c r="K173" s="153">
        <v>30.015999999999998</v>
      </c>
      <c r="L173" s="151"/>
      <c r="M173" s="151"/>
      <c r="N173" s="151"/>
      <c r="O173" s="151"/>
      <c r="P173" s="151"/>
      <c r="Q173" s="151"/>
      <c r="R173" s="154"/>
      <c r="T173" s="155"/>
      <c r="U173" s="151"/>
      <c r="V173" s="151"/>
      <c r="W173" s="151"/>
      <c r="X173" s="151"/>
      <c r="Y173" s="151"/>
      <c r="Z173" s="151"/>
      <c r="AA173" s="151"/>
      <c r="AB173" s="151"/>
      <c r="AC173" s="151"/>
      <c r="AD173" s="156"/>
      <c r="AT173" s="157" t="s">
        <v>156</v>
      </c>
      <c r="AU173" s="157" t="s">
        <v>94</v>
      </c>
      <c r="AV173" s="10" t="s">
        <v>94</v>
      </c>
      <c r="AW173" s="10" t="s">
        <v>7</v>
      </c>
      <c r="AX173" s="10" t="s">
        <v>78</v>
      </c>
      <c r="AY173" s="157" t="s">
        <v>148</v>
      </c>
    </row>
    <row r="174" spans="2:65" s="11" customFormat="1" ht="22.5" customHeight="1">
      <c r="B174" s="158"/>
      <c r="C174" s="159"/>
      <c r="D174" s="159"/>
      <c r="E174" s="160" t="s">
        <v>5</v>
      </c>
      <c r="F174" s="502" t="s">
        <v>157</v>
      </c>
      <c r="G174" s="503"/>
      <c r="H174" s="503"/>
      <c r="I174" s="503"/>
      <c r="J174" s="159"/>
      <c r="K174" s="161">
        <v>30.015999999999998</v>
      </c>
      <c r="L174" s="159"/>
      <c r="M174" s="159"/>
      <c r="N174" s="159"/>
      <c r="O174" s="159"/>
      <c r="P174" s="159"/>
      <c r="Q174" s="159"/>
      <c r="R174" s="162"/>
      <c r="T174" s="163"/>
      <c r="U174" s="159"/>
      <c r="V174" s="159"/>
      <c r="W174" s="159"/>
      <c r="X174" s="159"/>
      <c r="Y174" s="159"/>
      <c r="Z174" s="159"/>
      <c r="AA174" s="159"/>
      <c r="AB174" s="159"/>
      <c r="AC174" s="159"/>
      <c r="AD174" s="164"/>
      <c r="AT174" s="165" t="s">
        <v>156</v>
      </c>
      <c r="AU174" s="165" t="s">
        <v>94</v>
      </c>
      <c r="AV174" s="11" t="s">
        <v>153</v>
      </c>
      <c r="AW174" s="11" t="s">
        <v>7</v>
      </c>
      <c r="AX174" s="11" t="s">
        <v>83</v>
      </c>
      <c r="AY174" s="165" t="s">
        <v>148</v>
      </c>
    </row>
    <row r="175" spans="2:65" s="1" customFormat="1" ht="44.25" customHeight="1">
      <c r="B175" s="139"/>
      <c r="C175" s="140" t="s">
        <v>213</v>
      </c>
      <c r="D175" s="140" t="s">
        <v>149</v>
      </c>
      <c r="E175" s="141" t="s">
        <v>214</v>
      </c>
      <c r="F175" s="498" t="s">
        <v>215</v>
      </c>
      <c r="G175" s="498"/>
      <c r="H175" s="498"/>
      <c r="I175" s="498"/>
      <c r="J175" s="142" t="s">
        <v>152</v>
      </c>
      <c r="K175" s="143">
        <v>0.16</v>
      </c>
      <c r="L175" s="144"/>
      <c r="M175" s="499"/>
      <c r="N175" s="499"/>
      <c r="O175" s="499"/>
      <c r="P175" s="499">
        <f>ROUND(V175*K175,2)</f>
        <v>0</v>
      </c>
      <c r="Q175" s="499"/>
      <c r="R175" s="145"/>
      <c r="T175" s="146" t="s">
        <v>5</v>
      </c>
      <c r="U175" s="43" t="s">
        <v>41</v>
      </c>
      <c r="V175" s="104">
        <f>L175+M175</f>
        <v>0</v>
      </c>
      <c r="W175" s="104">
        <f>ROUND(L175*K175,2)</f>
        <v>0</v>
      </c>
      <c r="X175" s="104">
        <f>ROUND(M175*K175,2)</f>
        <v>0</v>
      </c>
      <c r="Y175" s="147">
        <v>12.56</v>
      </c>
      <c r="Z175" s="147">
        <f>Y175*K175</f>
        <v>2.0096000000000003</v>
      </c>
      <c r="AA175" s="147">
        <v>0</v>
      </c>
      <c r="AB175" s="147">
        <f>AA175*K175</f>
        <v>0</v>
      </c>
      <c r="AC175" s="147">
        <v>2.2000000000000002</v>
      </c>
      <c r="AD175" s="148">
        <f>AC175*K175</f>
        <v>0.35200000000000004</v>
      </c>
      <c r="AR175" s="20" t="s">
        <v>153</v>
      </c>
      <c r="AT175" s="20" t="s">
        <v>149</v>
      </c>
      <c r="AU175" s="20" t="s">
        <v>94</v>
      </c>
      <c r="AY175" s="20" t="s">
        <v>148</v>
      </c>
      <c r="BE175" s="149">
        <f>IF(U175="základní",P175,0)</f>
        <v>0</v>
      </c>
      <c r="BF175" s="149">
        <f>IF(U175="snížená",P175,0)</f>
        <v>0</v>
      </c>
      <c r="BG175" s="149">
        <f>IF(U175="zákl. přenesená",P175,0)</f>
        <v>0</v>
      </c>
      <c r="BH175" s="149">
        <f>IF(U175="sníž. přenesená",P175,0)</f>
        <v>0</v>
      </c>
      <c r="BI175" s="149">
        <f>IF(U175="nulová",P175,0)</f>
        <v>0</v>
      </c>
      <c r="BJ175" s="20" t="s">
        <v>83</v>
      </c>
      <c r="BK175" s="149">
        <f>ROUND(V175*K175,2)</f>
        <v>0</v>
      </c>
      <c r="BL175" s="20" t="s">
        <v>153</v>
      </c>
      <c r="BM175" s="20" t="s">
        <v>216</v>
      </c>
    </row>
    <row r="176" spans="2:65" s="12" customFormat="1" ht="22.5" customHeight="1">
      <c r="B176" s="166"/>
      <c r="C176" s="167"/>
      <c r="D176" s="167"/>
      <c r="E176" s="168" t="s">
        <v>5</v>
      </c>
      <c r="F176" s="509" t="s">
        <v>217</v>
      </c>
      <c r="G176" s="510"/>
      <c r="H176" s="510"/>
      <c r="I176" s="510"/>
      <c r="J176" s="167"/>
      <c r="K176" s="169" t="s">
        <v>5</v>
      </c>
      <c r="L176" s="167"/>
      <c r="M176" s="167"/>
      <c r="N176" s="167"/>
      <c r="O176" s="167"/>
      <c r="P176" s="167"/>
      <c r="Q176" s="167"/>
      <c r="R176" s="170"/>
      <c r="T176" s="171"/>
      <c r="U176" s="167"/>
      <c r="V176" s="167"/>
      <c r="W176" s="167"/>
      <c r="X176" s="167"/>
      <c r="Y176" s="167"/>
      <c r="Z176" s="167"/>
      <c r="AA176" s="167"/>
      <c r="AB176" s="167"/>
      <c r="AC176" s="167"/>
      <c r="AD176" s="172"/>
      <c r="AT176" s="173" t="s">
        <v>156</v>
      </c>
      <c r="AU176" s="173" t="s">
        <v>94</v>
      </c>
      <c r="AV176" s="12" t="s">
        <v>83</v>
      </c>
      <c r="AW176" s="12" t="s">
        <v>7</v>
      </c>
      <c r="AX176" s="12" t="s">
        <v>78</v>
      </c>
      <c r="AY176" s="173" t="s">
        <v>148</v>
      </c>
    </row>
    <row r="177" spans="2:65" s="12" customFormat="1" ht="22.5" customHeight="1">
      <c r="B177" s="166"/>
      <c r="C177" s="167"/>
      <c r="D177" s="167"/>
      <c r="E177" s="168" t="s">
        <v>5</v>
      </c>
      <c r="F177" s="511" t="s">
        <v>218</v>
      </c>
      <c r="G177" s="512"/>
      <c r="H177" s="512"/>
      <c r="I177" s="512"/>
      <c r="J177" s="167"/>
      <c r="K177" s="169" t="s">
        <v>5</v>
      </c>
      <c r="L177" s="167"/>
      <c r="M177" s="167"/>
      <c r="N177" s="167"/>
      <c r="O177" s="167"/>
      <c r="P177" s="167"/>
      <c r="Q177" s="167"/>
      <c r="R177" s="170"/>
      <c r="T177" s="171"/>
      <c r="U177" s="167"/>
      <c r="V177" s="167"/>
      <c r="W177" s="167"/>
      <c r="X177" s="167"/>
      <c r="Y177" s="167"/>
      <c r="Z177" s="167"/>
      <c r="AA177" s="167"/>
      <c r="AB177" s="167"/>
      <c r="AC177" s="167"/>
      <c r="AD177" s="172"/>
      <c r="AT177" s="173" t="s">
        <v>156</v>
      </c>
      <c r="AU177" s="173" t="s">
        <v>94</v>
      </c>
      <c r="AV177" s="12" t="s">
        <v>83</v>
      </c>
      <c r="AW177" s="12" t="s">
        <v>7</v>
      </c>
      <c r="AX177" s="12" t="s">
        <v>78</v>
      </c>
      <c r="AY177" s="173" t="s">
        <v>148</v>
      </c>
    </row>
    <row r="178" spans="2:65" s="10" customFormat="1" ht="22.5" customHeight="1">
      <c r="B178" s="150"/>
      <c r="C178" s="151"/>
      <c r="D178" s="151"/>
      <c r="E178" s="152" t="s">
        <v>5</v>
      </c>
      <c r="F178" s="513" t="s">
        <v>219</v>
      </c>
      <c r="G178" s="514"/>
      <c r="H178" s="514"/>
      <c r="I178" s="514"/>
      <c r="J178" s="151"/>
      <c r="K178" s="153">
        <v>2.5000000000000001E-2</v>
      </c>
      <c r="L178" s="151"/>
      <c r="M178" s="151"/>
      <c r="N178" s="151"/>
      <c r="O178" s="151"/>
      <c r="P178" s="151"/>
      <c r="Q178" s="151"/>
      <c r="R178" s="154"/>
      <c r="T178" s="155"/>
      <c r="U178" s="151"/>
      <c r="V178" s="151"/>
      <c r="W178" s="151"/>
      <c r="X178" s="151"/>
      <c r="Y178" s="151"/>
      <c r="Z178" s="151"/>
      <c r="AA178" s="151"/>
      <c r="AB178" s="151"/>
      <c r="AC178" s="151"/>
      <c r="AD178" s="156"/>
      <c r="AT178" s="157" t="s">
        <v>156</v>
      </c>
      <c r="AU178" s="157" t="s">
        <v>94</v>
      </c>
      <c r="AV178" s="10" t="s">
        <v>94</v>
      </c>
      <c r="AW178" s="10" t="s">
        <v>7</v>
      </c>
      <c r="AX178" s="10" t="s">
        <v>78</v>
      </c>
      <c r="AY178" s="157" t="s">
        <v>148</v>
      </c>
    </row>
    <row r="179" spans="2:65" s="12" customFormat="1" ht="22.5" customHeight="1">
      <c r="B179" s="166"/>
      <c r="C179" s="167"/>
      <c r="D179" s="167"/>
      <c r="E179" s="168" t="s">
        <v>5</v>
      </c>
      <c r="F179" s="511" t="s">
        <v>220</v>
      </c>
      <c r="G179" s="512"/>
      <c r="H179" s="512"/>
      <c r="I179" s="512"/>
      <c r="J179" s="167"/>
      <c r="K179" s="169" t="s">
        <v>5</v>
      </c>
      <c r="L179" s="167"/>
      <c r="M179" s="167"/>
      <c r="N179" s="167"/>
      <c r="O179" s="167"/>
      <c r="P179" s="167"/>
      <c r="Q179" s="167"/>
      <c r="R179" s="170"/>
      <c r="T179" s="171"/>
      <c r="U179" s="167"/>
      <c r="V179" s="167"/>
      <c r="W179" s="167"/>
      <c r="X179" s="167"/>
      <c r="Y179" s="167"/>
      <c r="Z179" s="167"/>
      <c r="AA179" s="167"/>
      <c r="AB179" s="167"/>
      <c r="AC179" s="167"/>
      <c r="AD179" s="172"/>
      <c r="AT179" s="173" t="s">
        <v>156</v>
      </c>
      <c r="AU179" s="173" t="s">
        <v>94</v>
      </c>
      <c r="AV179" s="12" t="s">
        <v>83</v>
      </c>
      <c r="AW179" s="12" t="s">
        <v>7</v>
      </c>
      <c r="AX179" s="12" t="s">
        <v>78</v>
      </c>
      <c r="AY179" s="173" t="s">
        <v>148</v>
      </c>
    </row>
    <row r="180" spans="2:65" s="10" customFormat="1" ht="22.5" customHeight="1">
      <c r="B180" s="150"/>
      <c r="C180" s="151"/>
      <c r="D180" s="151"/>
      <c r="E180" s="152" t="s">
        <v>5</v>
      </c>
      <c r="F180" s="513" t="s">
        <v>221</v>
      </c>
      <c r="G180" s="514"/>
      <c r="H180" s="514"/>
      <c r="I180" s="514"/>
      <c r="J180" s="151"/>
      <c r="K180" s="153">
        <v>0.13500000000000001</v>
      </c>
      <c r="L180" s="151"/>
      <c r="M180" s="151"/>
      <c r="N180" s="151"/>
      <c r="O180" s="151"/>
      <c r="P180" s="151"/>
      <c r="Q180" s="151"/>
      <c r="R180" s="154"/>
      <c r="T180" s="155"/>
      <c r="U180" s="151"/>
      <c r="V180" s="151"/>
      <c r="W180" s="151"/>
      <c r="X180" s="151"/>
      <c r="Y180" s="151"/>
      <c r="Z180" s="151"/>
      <c r="AA180" s="151"/>
      <c r="AB180" s="151"/>
      <c r="AC180" s="151"/>
      <c r="AD180" s="156"/>
      <c r="AT180" s="157" t="s">
        <v>156</v>
      </c>
      <c r="AU180" s="157" t="s">
        <v>94</v>
      </c>
      <c r="AV180" s="10" t="s">
        <v>94</v>
      </c>
      <c r="AW180" s="10" t="s">
        <v>7</v>
      </c>
      <c r="AX180" s="10" t="s">
        <v>78</v>
      </c>
      <c r="AY180" s="157" t="s">
        <v>148</v>
      </c>
    </row>
    <row r="181" spans="2:65" s="11" customFormat="1" ht="22.5" customHeight="1">
      <c r="B181" s="158"/>
      <c r="C181" s="159"/>
      <c r="D181" s="159"/>
      <c r="E181" s="160" t="s">
        <v>5</v>
      </c>
      <c r="F181" s="502" t="s">
        <v>157</v>
      </c>
      <c r="G181" s="503"/>
      <c r="H181" s="503"/>
      <c r="I181" s="503"/>
      <c r="J181" s="159"/>
      <c r="K181" s="161">
        <v>0.16</v>
      </c>
      <c r="L181" s="159"/>
      <c r="M181" s="159"/>
      <c r="N181" s="159"/>
      <c r="O181" s="159"/>
      <c r="P181" s="159"/>
      <c r="Q181" s="159"/>
      <c r="R181" s="162"/>
      <c r="T181" s="163"/>
      <c r="U181" s="159"/>
      <c r="V181" s="159"/>
      <c r="W181" s="159"/>
      <c r="X181" s="159"/>
      <c r="Y181" s="159"/>
      <c r="Z181" s="159"/>
      <c r="AA181" s="159"/>
      <c r="AB181" s="159"/>
      <c r="AC181" s="159"/>
      <c r="AD181" s="164"/>
      <c r="AT181" s="165" t="s">
        <v>156</v>
      </c>
      <c r="AU181" s="165" t="s">
        <v>94</v>
      </c>
      <c r="AV181" s="11" t="s">
        <v>153</v>
      </c>
      <c r="AW181" s="11" t="s">
        <v>7</v>
      </c>
      <c r="AX181" s="11" t="s">
        <v>83</v>
      </c>
      <c r="AY181" s="165" t="s">
        <v>148</v>
      </c>
    </row>
    <row r="182" spans="2:65" s="1" customFormat="1" ht="44.25" customHeight="1">
      <c r="B182" s="139"/>
      <c r="C182" s="140" t="s">
        <v>222</v>
      </c>
      <c r="D182" s="140" t="s">
        <v>149</v>
      </c>
      <c r="E182" s="141" t="s">
        <v>223</v>
      </c>
      <c r="F182" s="498" t="s">
        <v>224</v>
      </c>
      <c r="G182" s="498"/>
      <c r="H182" s="498"/>
      <c r="I182" s="498"/>
      <c r="J182" s="142" t="s">
        <v>152</v>
      </c>
      <c r="K182" s="143">
        <v>0.16</v>
      </c>
      <c r="L182" s="144"/>
      <c r="M182" s="499"/>
      <c r="N182" s="499"/>
      <c r="O182" s="499"/>
      <c r="P182" s="499">
        <f>ROUND(V182*K182,2)</f>
        <v>0</v>
      </c>
      <c r="Q182" s="499"/>
      <c r="R182" s="145"/>
      <c r="T182" s="146" t="s">
        <v>5</v>
      </c>
      <c r="U182" s="43" t="s">
        <v>41</v>
      </c>
      <c r="V182" s="104">
        <f>L182+M182</f>
        <v>0</v>
      </c>
      <c r="W182" s="104">
        <f>ROUND(L182*K182,2)</f>
        <v>0</v>
      </c>
      <c r="X182" s="104">
        <f>ROUND(M182*K182,2)</f>
        <v>0</v>
      </c>
      <c r="Y182" s="147">
        <v>4.0289999999999999</v>
      </c>
      <c r="Z182" s="147">
        <f>Y182*K182</f>
        <v>0.64463999999999999</v>
      </c>
      <c r="AA182" s="147">
        <v>0</v>
      </c>
      <c r="AB182" s="147">
        <f>AA182*K182</f>
        <v>0</v>
      </c>
      <c r="AC182" s="147">
        <v>2.9000000000000001E-2</v>
      </c>
      <c r="AD182" s="148">
        <f>AC182*K182</f>
        <v>4.64E-3</v>
      </c>
      <c r="AR182" s="20" t="s">
        <v>153</v>
      </c>
      <c r="AT182" s="20" t="s">
        <v>149</v>
      </c>
      <c r="AU182" s="20" t="s">
        <v>94</v>
      </c>
      <c r="AY182" s="20" t="s">
        <v>148</v>
      </c>
      <c r="BE182" s="149">
        <f>IF(U182="základní",P182,0)</f>
        <v>0</v>
      </c>
      <c r="BF182" s="149">
        <f>IF(U182="snížená",P182,0)</f>
        <v>0</v>
      </c>
      <c r="BG182" s="149">
        <f>IF(U182="zákl. přenesená",P182,0)</f>
        <v>0</v>
      </c>
      <c r="BH182" s="149">
        <f>IF(U182="sníž. přenesená",P182,0)</f>
        <v>0</v>
      </c>
      <c r="BI182" s="149">
        <f>IF(U182="nulová",P182,0)</f>
        <v>0</v>
      </c>
      <c r="BJ182" s="20" t="s">
        <v>83</v>
      </c>
      <c r="BK182" s="149">
        <f>ROUND(V182*K182,2)</f>
        <v>0</v>
      </c>
      <c r="BL182" s="20" t="s">
        <v>153</v>
      </c>
      <c r="BM182" s="20" t="s">
        <v>225</v>
      </c>
    </row>
    <row r="183" spans="2:65" s="12" customFormat="1" ht="22.5" customHeight="1">
      <c r="B183" s="166"/>
      <c r="C183" s="167"/>
      <c r="D183" s="167"/>
      <c r="E183" s="168" t="s">
        <v>5</v>
      </c>
      <c r="F183" s="509" t="s">
        <v>217</v>
      </c>
      <c r="G183" s="510"/>
      <c r="H183" s="510"/>
      <c r="I183" s="510"/>
      <c r="J183" s="167"/>
      <c r="K183" s="169" t="s">
        <v>5</v>
      </c>
      <c r="L183" s="167"/>
      <c r="M183" s="167"/>
      <c r="N183" s="167"/>
      <c r="O183" s="167"/>
      <c r="P183" s="167"/>
      <c r="Q183" s="167"/>
      <c r="R183" s="170"/>
      <c r="T183" s="171"/>
      <c r="U183" s="167"/>
      <c r="V183" s="167"/>
      <c r="W183" s="167"/>
      <c r="X183" s="167"/>
      <c r="Y183" s="167"/>
      <c r="Z183" s="167"/>
      <c r="AA183" s="167"/>
      <c r="AB183" s="167"/>
      <c r="AC183" s="167"/>
      <c r="AD183" s="172"/>
      <c r="AT183" s="173" t="s">
        <v>156</v>
      </c>
      <c r="AU183" s="173" t="s">
        <v>94</v>
      </c>
      <c r="AV183" s="12" t="s">
        <v>83</v>
      </c>
      <c r="AW183" s="12" t="s">
        <v>7</v>
      </c>
      <c r="AX183" s="12" t="s">
        <v>78</v>
      </c>
      <c r="AY183" s="173" t="s">
        <v>148</v>
      </c>
    </row>
    <row r="184" spans="2:65" s="12" customFormat="1" ht="22.5" customHeight="1">
      <c r="B184" s="166"/>
      <c r="C184" s="167"/>
      <c r="D184" s="167"/>
      <c r="E184" s="168" t="s">
        <v>5</v>
      </c>
      <c r="F184" s="511" t="s">
        <v>218</v>
      </c>
      <c r="G184" s="512"/>
      <c r="H184" s="512"/>
      <c r="I184" s="512"/>
      <c r="J184" s="167"/>
      <c r="K184" s="169" t="s">
        <v>5</v>
      </c>
      <c r="L184" s="167"/>
      <c r="M184" s="167"/>
      <c r="N184" s="167"/>
      <c r="O184" s="167"/>
      <c r="P184" s="167"/>
      <c r="Q184" s="167"/>
      <c r="R184" s="170"/>
      <c r="T184" s="171"/>
      <c r="U184" s="167"/>
      <c r="V184" s="167"/>
      <c r="W184" s="167"/>
      <c r="X184" s="167"/>
      <c r="Y184" s="167"/>
      <c r="Z184" s="167"/>
      <c r="AA184" s="167"/>
      <c r="AB184" s="167"/>
      <c r="AC184" s="167"/>
      <c r="AD184" s="172"/>
      <c r="AT184" s="173" t="s">
        <v>156</v>
      </c>
      <c r="AU184" s="173" t="s">
        <v>94</v>
      </c>
      <c r="AV184" s="12" t="s">
        <v>83</v>
      </c>
      <c r="AW184" s="12" t="s">
        <v>7</v>
      </c>
      <c r="AX184" s="12" t="s">
        <v>78</v>
      </c>
      <c r="AY184" s="173" t="s">
        <v>148</v>
      </c>
    </row>
    <row r="185" spans="2:65" s="10" customFormat="1" ht="22.5" customHeight="1">
      <c r="B185" s="150"/>
      <c r="C185" s="151"/>
      <c r="D185" s="151"/>
      <c r="E185" s="152" t="s">
        <v>5</v>
      </c>
      <c r="F185" s="513" t="s">
        <v>219</v>
      </c>
      <c r="G185" s="514"/>
      <c r="H185" s="514"/>
      <c r="I185" s="514"/>
      <c r="J185" s="151"/>
      <c r="K185" s="153">
        <v>2.5000000000000001E-2</v>
      </c>
      <c r="L185" s="151"/>
      <c r="M185" s="151"/>
      <c r="N185" s="151"/>
      <c r="O185" s="151"/>
      <c r="P185" s="151"/>
      <c r="Q185" s="151"/>
      <c r="R185" s="154"/>
      <c r="T185" s="155"/>
      <c r="U185" s="151"/>
      <c r="V185" s="151"/>
      <c r="W185" s="151"/>
      <c r="X185" s="151"/>
      <c r="Y185" s="151"/>
      <c r="Z185" s="151"/>
      <c r="AA185" s="151"/>
      <c r="AB185" s="151"/>
      <c r="AC185" s="151"/>
      <c r="AD185" s="156"/>
      <c r="AT185" s="157" t="s">
        <v>156</v>
      </c>
      <c r="AU185" s="157" t="s">
        <v>94</v>
      </c>
      <c r="AV185" s="10" t="s">
        <v>94</v>
      </c>
      <c r="AW185" s="10" t="s">
        <v>7</v>
      </c>
      <c r="AX185" s="10" t="s">
        <v>78</v>
      </c>
      <c r="AY185" s="157" t="s">
        <v>148</v>
      </c>
    </row>
    <row r="186" spans="2:65" s="12" customFormat="1" ht="22.5" customHeight="1">
      <c r="B186" s="166"/>
      <c r="C186" s="167"/>
      <c r="D186" s="167"/>
      <c r="E186" s="168" t="s">
        <v>5</v>
      </c>
      <c r="F186" s="511" t="s">
        <v>220</v>
      </c>
      <c r="G186" s="512"/>
      <c r="H186" s="512"/>
      <c r="I186" s="512"/>
      <c r="J186" s="167"/>
      <c r="K186" s="169" t="s">
        <v>5</v>
      </c>
      <c r="L186" s="167"/>
      <c r="M186" s="167"/>
      <c r="N186" s="167"/>
      <c r="O186" s="167"/>
      <c r="P186" s="167"/>
      <c r="Q186" s="167"/>
      <c r="R186" s="170"/>
      <c r="T186" s="171"/>
      <c r="U186" s="167"/>
      <c r="V186" s="167"/>
      <c r="W186" s="167"/>
      <c r="X186" s="167"/>
      <c r="Y186" s="167"/>
      <c r="Z186" s="167"/>
      <c r="AA186" s="167"/>
      <c r="AB186" s="167"/>
      <c r="AC186" s="167"/>
      <c r="AD186" s="172"/>
      <c r="AT186" s="173" t="s">
        <v>156</v>
      </c>
      <c r="AU186" s="173" t="s">
        <v>94</v>
      </c>
      <c r="AV186" s="12" t="s">
        <v>83</v>
      </c>
      <c r="AW186" s="12" t="s">
        <v>7</v>
      </c>
      <c r="AX186" s="12" t="s">
        <v>78</v>
      </c>
      <c r="AY186" s="173" t="s">
        <v>148</v>
      </c>
    </row>
    <row r="187" spans="2:65" s="10" customFormat="1" ht="22.5" customHeight="1">
      <c r="B187" s="150"/>
      <c r="C187" s="151"/>
      <c r="D187" s="151"/>
      <c r="E187" s="152" t="s">
        <v>5</v>
      </c>
      <c r="F187" s="513" t="s">
        <v>221</v>
      </c>
      <c r="G187" s="514"/>
      <c r="H187" s="514"/>
      <c r="I187" s="514"/>
      <c r="J187" s="151"/>
      <c r="K187" s="153">
        <v>0.13500000000000001</v>
      </c>
      <c r="L187" s="151"/>
      <c r="M187" s="151"/>
      <c r="N187" s="151"/>
      <c r="O187" s="151"/>
      <c r="P187" s="151"/>
      <c r="Q187" s="151"/>
      <c r="R187" s="154"/>
      <c r="T187" s="155"/>
      <c r="U187" s="151"/>
      <c r="V187" s="151"/>
      <c r="W187" s="151"/>
      <c r="X187" s="151"/>
      <c r="Y187" s="151"/>
      <c r="Z187" s="151"/>
      <c r="AA187" s="151"/>
      <c r="AB187" s="151"/>
      <c r="AC187" s="151"/>
      <c r="AD187" s="156"/>
      <c r="AT187" s="157" t="s">
        <v>156</v>
      </c>
      <c r="AU187" s="157" t="s">
        <v>94</v>
      </c>
      <c r="AV187" s="10" t="s">
        <v>94</v>
      </c>
      <c r="AW187" s="10" t="s">
        <v>7</v>
      </c>
      <c r="AX187" s="10" t="s">
        <v>78</v>
      </c>
      <c r="AY187" s="157" t="s">
        <v>148</v>
      </c>
    </row>
    <row r="188" spans="2:65" s="11" customFormat="1" ht="22.5" customHeight="1">
      <c r="B188" s="158"/>
      <c r="C188" s="159"/>
      <c r="D188" s="159"/>
      <c r="E188" s="160" t="s">
        <v>5</v>
      </c>
      <c r="F188" s="502" t="s">
        <v>157</v>
      </c>
      <c r="G188" s="503"/>
      <c r="H188" s="503"/>
      <c r="I188" s="503"/>
      <c r="J188" s="159"/>
      <c r="K188" s="161">
        <v>0.16</v>
      </c>
      <c r="L188" s="159"/>
      <c r="M188" s="159"/>
      <c r="N188" s="159"/>
      <c r="O188" s="159"/>
      <c r="P188" s="159"/>
      <c r="Q188" s="159"/>
      <c r="R188" s="162"/>
      <c r="T188" s="163"/>
      <c r="U188" s="159"/>
      <c r="V188" s="159"/>
      <c r="W188" s="159"/>
      <c r="X188" s="159"/>
      <c r="Y188" s="159"/>
      <c r="Z188" s="159"/>
      <c r="AA188" s="159"/>
      <c r="AB188" s="159"/>
      <c r="AC188" s="159"/>
      <c r="AD188" s="164"/>
      <c r="AT188" s="165" t="s">
        <v>156</v>
      </c>
      <c r="AU188" s="165" t="s">
        <v>94</v>
      </c>
      <c r="AV188" s="11" t="s">
        <v>153</v>
      </c>
      <c r="AW188" s="11" t="s">
        <v>7</v>
      </c>
      <c r="AX188" s="11" t="s">
        <v>83</v>
      </c>
      <c r="AY188" s="165" t="s">
        <v>148</v>
      </c>
    </row>
    <row r="189" spans="2:65" s="1" customFormat="1" ht="31.5" customHeight="1">
      <c r="B189" s="139"/>
      <c r="C189" s="140" t="s">
        <v>226</v>
      </c>
      <c r="D189" s="140" t="s">
        <v>149</v>
      </c>
      <c r="E189" s="141" t="s">
        <v>227</v>
      </c>
      <c r="F189" s="498" t="s">
        <v>228</v>
      </c>
      <c r="G189" s="498"/>
      <c r="H189" s="498"/>
      <c r="I189" s="498"/>
      <c r="J189" s="142" t="s">
        <v>165</v>
      </c>
      <c r="K189" s="143">
        <v>2.2000000000000002</v>
      </c>
      <c r="L189" s="144"/>
      <c r="M189" s="499"/>
      <c r="N189" s="499"/>
      <c r="O189" s="499"/>
      <c r="P189" s="499">
        <f>ROUND(V189*K189,2)</f>
        <v>0</v>
      </c>
      <c r="Q189" s="499"/>
      <c r="R189" s="145"/>
      <c r="T189" s="146" t="s">
        <v>5</v>
      </c>
      <c r="U189" s="43" t="s">
        <v>41</v>
      </c>
      <c r="V189" s="104">
        <f>L189+M189</f>
        <v>0</v>
      </c>
      <c r="W189" s="104">
        <f>ROUND(L189*K189,2)</f>
        <v>0</v>
      </c>
      <c r="X189" s="104">
        <f>ROUND(M189*K189,2)</f>
        <v>0</v>
      </c>
      <c r="Y189" s="147">
        <v>0.71799999999999997</v>
      </c>
      <c r="Z189" s="147">
        <f>Y189*K189</f>
        <v>1.5796000000000001</v>
      </c>
      <c r="AA189" s="147">
        <v>0</v>
      </c>
      <c r="AB189" s="147">
        <f>AA189*K189</f>
        <v>0</v>
      </c>
      <c r="AC189" s="147">
        <v>6.3E-2</v>
      </c>
      <c r="AD189" s="148">
        <f>AC189*K189</f>
        <v>0.1386</v>
      </c>
      <c r="AR189" s="20" t="s">
        <v>153</v>
      </c>
      <c r="AT189" s="20" t="s">
        <v>149</v>
      </c>
      <c r="AU189" s="20" t="s">
        <v>94</v>
      </c>
      <c r="AY189" s="20" t="s">
        <v>148</v>
      </c>
      <c r="BE189" s="149">
        <f>IF(U189="základní",P189,0)</f>
        <v>0</v>
      </c>
      <c r="BF189" s="149">
        <f>IF(U189="snížená",P189,0)</f>
        <v>0</v>
      </c>
      <c r="BG189" s="149">
        <f>IF(U189="zákl. přenesená",P189,0)</f>
        <v>0</v>
      </c>
      <c r="BH189" s="149">
        <f>IF(U189="sníž. přenesená",P189,0)</f>
        <v>0</v>
      </c>
      <c r="BI189" s="149">
        <f>IF(U189="nulová",P189,0)</f>
        <v>0</v>
      </c>
      <c r="BJ189" s="20" t="s">
        <v>83</v>
      </c>
      <c r="BK189" s="149">
        <f>ROUND(V189*K189,2)</f>
        <v>0</v>
      </c>
      <c r="BL189" s="20" t="s">
        <v>153</v>
      </c>
      <c r="BM189" s="20" t="s">
        <v>229</v>
      </c>
    </row>
    <row r="190" spans="2:65" s="10" customFormat="1" ht="22.5" customHeight="1">
      <c r="B190" s="150"/>
      <c r="C190" s="151"/>
      <c r="D190" s="151"/>
      <c r="E190" s="152" t="s">
        <v>5</v>
      </c>
      <c r="F190" s="500" t="s">
        <v>230</v>
      </c>
      <c r="G190" s="501"/>
      <c r="H190" s="501"/>
      <c r="I190" s="501"/>
      <c r="J190" s="151"/>
      <c r="K190" s="153">
        <v>2.2000000000000002</v>
      </c>
      <c r="L190" s="151"/>
      <c r="M190" s="151"/>
      <c r="N190" s="151"/>
      <c r="O190" s="151"/>
      <c r="P190" s="151"/>
      <c r="Q190" s="151"/>
      <c r="R190" s="154"/>
      <c r="T190" s="155"/>
      <c r="U190" s="151"/>
      <c r="V190" s="151"/>
      <c r="W190" s="151"/>
      <c r="X190" s="151"/>
      <c r="Y190" s="151"/>
      <c r="Z190" s="151"/>
      <c r="AA190" s="151"/>
      <c r="AB190" s="151"/>
      <c r="AC190" s="151"/>
      <c r="AD190" s="156"/>
      <c r="AT190" s="157" t="s">
        <v>156</v>
      </c>
      <c r="AU190" s="157" t="s">
        <v>94</v>
      </c>
      <c r="AV190" s="10" t="s">
        <v>94</v>
      </c>
      <c r="AW190" s="10" t="s">
        <v>7</v>
      </c>
      <c r="AX190" s="10" t="s">
        <v>78</v>
      </c>
      <c r="AY190" s="157" t="s">
        <v>148</v>
      </c>
    </row>
    <row r="191" spans="2:65" s="11" customFormat="1" ht="22.5" customHeight="1">
      <c r="B191" s="158"/>
      <c r="C191" s="159"/>
      <c r="D191" s="159"/>
      <c r="E191" s="160" t="s">
        <v>5</v>
      </c>
      <c r="F191" s="502" t="s">
        <v>157</v>
      </c>
      <c r="G191" s="503"/>
      <c r="H191" s="503"/>
      <c r="I191" s="503"/>
      <c r="J191" s="159"/>
      <c r="K191" s="161">
        <v>2.2000000000000002</v>
      </c>
      <c r="L191" s="159"/>
      <c r="M191" s="159"/>
      <c r="N191" s="159"/>
      <c r="O191" s="159"/>
      <c r="P191" s="159"/>
      <c r="Q191" s="159"/>
      <c r="R191" s="162"/>
      <c r="T191" s="163"/>
      <c r="U191" s="159"/>
      <c r="V191" s="159"/>
      <c r="W191" s="159"/>
      <c r="X191" s="159"/>
      <c r="Y191" s="159"/>
      <c r="Z191" s="159"/>
      <c r="AA191" s="159"/>
      <c r="AB191" s="159"/>
      <c r="AC191" s="159"/>
      <c r="AD191" s="164"/>
      <c r="AT191" s="165" t="s">
        <v>156</v>
      </c>
      <c r="AU191" s="165" t="s">
        <v>94</v>
      </c>
      <c r="AV191" s="11" t="s">
        <v>153</v>
      </c>
      <c r="AW191" s="11" t="s">
        <v>7</v>
      </c>
      <c r="AX191" s="11" t="s">
        <v>83</v>
      </c>
      <c r="AY191" s="165" t="s">
        <v>148</v>
      </c>
    </row>
    <row r="192" spans="2:65" s="1" customFormat="1" ht="31.5" customHeight="1">
      <c r="B192" s="139"/>
      <c r="C192" s="140" t="s">
        <v>12</v>
      </c>
      <c r="D192" s="140" t="s">
        <v>149</v>
      </c>
      <c r="E192" s="141" t="s">
        <v>231</v>
      </c>
      <c r="F192" s="498" t="s">
        <v>232</v>
      </c>
      <c r="G192" s="498"/>
      <c r="H192" s="498"/>
      <c r="I192" s="498"/>
      <c r="J192" s="142" t="s">
        <v>196</v>
      </c>
      <c r="K192" s="143">
        <v>7</v>
      </c>
      <c r="L192" s="144"/>
      <c r="M192" s="499"/>
      <c r="N192" s="499"/>
      <c r="O192" s="499"/>
      <c r="P192" s="499">
        <f>ROUND(V192*K192,2)</f>
        <v>0</v>
      </c>
      <c r="Q192" s="499"/>
      <c r="R192" s="145"/>
      <c r="T192" s="146" t="s">
        <v>5</v>
      </c>
      <c r="U192" s="43" t="s">
        <v>41</v>
      </c>
      <c r="V192" s="104">
        <f>L192+M192</f>
        <v>0</v>
      </c>
      <c r="W192" s="104">
        <f>ROUND(L192*K192,2)</f>
        <v>0</v>
      </c>
      <c r="X192" s="104">
        <f>ROUND(M192*K192,2)</f>
        <v>0</v>
      </c>
      <c r="Y192" s="147">
        <v>0.21299999999999999</v>
      </c>
      <c r="Z192" s="147">
        <f>Y192*K192</f>
        <v>1.4909999999999999</v>
      </c>
      <c r="AA192" s="147">
        <v>0</v>
      </c>
      <c r="AB192" s="147">
        <f>AA192*K192</f>
        <v>0</v>
      </c>
      <c r="AC192" s="147">
        <v>2.5000000000000001E-2</v>
      </c>
      <c r="AD192" s="148">
        <f>AC192*K192</f>
        <v>0.17500000000000002</v>
      </c>
      <c r="AR192" s="20" t="s">
        <v>153</v>
      </c>
      <c r="AT192" s="20" t="s">
        <v>149</v>
      </c>
      <c r="AU192" s="20" t="s">
        <v>94</v>
      </c>
      <c r="AY192" s="20" t="s">
        <v>148</v>
      </c>
      <c r="BE192" s="149">
        <f>IF(U192="základní",P192,0)</f>
        <v>0</v>
      </c>
      <c r="BF192" s="149">
        <f>IF(U192="snížená",P192,0)</f>
        <v>0</v>
      </c>
      <c r="BG192" s="149">
        <f>IF(U192="zákl. přenesená",P192,0)</f>
        <v>0</v>
      </c>
      <c r="BH192" s="149">
        <f>IF(U192="sníž. přenesená",P192,0)</f>
        <v>0</v>
      </c>
      <c r="BI192" s="149">
        <f>IF(U192="nulová",P192,0)</f>
        <v>0</v>
      </c>
      <c r="BJ192" s="20" t="s">
        <v>83</v>
      </c>
      <c r="BK192" s="149">
        <f>ROUND(V192*K192,2)</f>
        <v>0</v>
      </c>
      <c r="BL192" s="20" t="s">
        <v>153</v>
      </c>
      <c r="BM192" s="20" t="s">
        <v>233</v>
      </c>
    </row>
    <row r="193" spans="2:65" s="12" customFormat="1" ht="31.5" customHeight="1">
      <c r="B193" s="166"/>
      <c r="C193" s="167"/>
      <c r="D193" s="167"/>
      <c r="E193" s="168" t="s">
        <v>5</v>
      </c>
      <c r="F193" s="509" t="s">
        <v>234</v>
      </c>
      <c r="G193" s="510"/>
      <c r="H193" s="510"/>
      <c r="I193" s="510"/>
      <c r="J193" s="167"/>
      <c r="K193" s="169" t="s">
        <v>5</v>
      </c>
      <c r="L193" s="167"/>
      <c r="M193" s="167"/>
      <c r="N193" s="167"/>
      <c r="O193" s="167"/>
      <c r="P193" s="167"/>
      <c r="Q193" s="167"/>
      <c r="R193" s="170"/>
      <c r="T193" s="171"/>
      <c r="U193" s="167"/>
      <c r="V193" s="167"/>
      <c r="W193" s="167"/>
      <c r="X193" s="167"/>
      <c r="Y193" s="167"/>
      <c r="Z193" s="167"/>
      <c r="AA193" s="167"/>
      <c r="AB193" s="167"/>
      <c r="AC193" s="167"/>
      <c r="AD193" s="172"/>
      <c r="AT193" s="173" t="s">
        <v>156</v>
      </c>
      <c r="AU193" s="173" t="s">
        <v>94</v>
      </c>
      <c r="AV193" s="12" t="s">
        <v>83</v>
      </c>
      <c r="AW193" s="12" t="s">
        <v>7</v>
      </c>
      <c r="AX193" s="12" t="s">
        <v>78</v>
      </c>
      <c r="AY193" s="173" t="s">
        <v>148</v>
      </c>
    </row>
    <row r="194" spans="2:65" s="10" customFormat="1" ht="22.5" customHeight="1">
      <c r="B194" s="150"/>
      <c r="C194" s="151"/>
      <c r="D194" s="151"/>
      <c r="E194" s="152" t="s">
        <v>5</v>
      </c>
      <c r="F194" s="513" t="s">
        <v>188</v>
      </c>
      <c r="G194" s="514"/>
      <c r="H194" s="514"/>
      <c r="I194" s="514"/>
      <c r="J194" s="151"/>
      <c r="K194" s="153">
        <v>7</v>
      </c>
      <c r="L194" s="151"/>
      <c r="M194" s="151"/>
      <c r="N194" s="151"/>
      <c r="O194" s="151"/>
      <c r="P194" s="151"/>
      <c r="Q194" s="151"/>
      <c r="R194" s="154"/>
      <c r="T194" s="155"/>
      <c r="U194" s="151"/>
      <c r="V194" s="151"/>
      <c r="W194" s="151"/>
      <c r="X194" s="151"/>
      <c r="Y194" s="151"/>
      <c r="Z194" s="151"/>
      <c r="AA194" s="151"/>
      <c r="AB194" s="151"/>
      <c r="AC194" s="151"/>
      <c r="AD194" s="156"/>
      <c r="AT194" s="157" t="s">
        <v>156</v>
      </c>
      <c r="AU194" s="157" t="s">
        <v>94</v>
      </c>
      <c r="AV194" s="10" t="s">
        <v>94</v>
      </c>
      <c r="AW194" s="10" t="s">
        <v>7</v>
      </c>
      <c r="AX194" s="10" t="s">
        <v>78</v>
      </c>
      <c r="AY194" s="157" t="s">
        <v>148</v>
      </c>
    </row>
    <row r="195" spans="2:65" s="11" customFormat="1" ht="22.5" customHeight="1">
      <c r="B195" s="158"/>
      <c r="C195" s="159"/>
      <c r="D195" s="159"/>
      <c r="E195" s="160" t="s">
        <v>5</v>
      </c>
      <c r="F195" s="502" t="s">
        <v>157</v>
      </c>
      <c r="G195" s="503"/>
      <c r="H195" s="503"/>
      <c r="I195" s="503"/>
      <c r="J195" s="159"/>
      <c r="K195" s="161">
        <v>7</v>
      </c>
      <c r="L195" s="159"/>
      <c r="M195" s="159"/>
      <c r="N195" s="159"/>
      <c r="O195" s="159"/>
      <c r="P195" s="159"/>
      <c r="Q195" s="159"/>
      <c r="R195" s="162"/>
      <c r="T195" s="163"/>
      <c r="U195" s="159"/>
      <c r="V195" s="159"/>
      <c r="W195" s="159"/>
      <c r="X195" s="159"/>
      <c r="Y195" s="159"/>
      <c r="Z195" s="159"/>
      <c r="AA195" s="159"/>
      <c r="AB195" s="159"/>
      <c r="AC195" s="159"/>
      <c r="AD195" s="164"/>
      <c r="AT195" s="165" t="s">
        <v>156</v>
      </c>
      <c r="AU195" s="165" t="s">
        <v>94</v>
      </c>
      <c r="AV195" s="11" t="s">
        <v>153</v>
      </c>
      <c r="AW195" s="11" t="s">
        <v>7</v>
      </c>
      <c r="AX195" s="11" t="s">
        <v>83</v>
      </c>
      <c r="AY195" s="165" t="s">
        <v>148</v>
      </c>
    </row>
    <row r="196" spans="2:65" s="1" customFormat="1" ht="31.5" customHeight="1">
      <c r="B196" s="139"/>
      <c r="C196" s="140" t="s">
        <v>235</v>
      </c>
      <c r="D196" s="140" t="s">
        <v>149</v>
      </c>
      <c r="E196" s="141" t="s">
        <v>236</v>
      </c>
      <c r="F196" s="498" t="s">
        <v>237</v>
      </c>
      <c r="G196" s="498"/>
      <c r="H196" s="498"/>
      <c r="I196" s="498"/>
      <c r="J196" s="142" t="s">
        <v>196</v>
      </c>
      <c r="K196" s="143">
        <v>2</v>
      </c>
      <c r="L196" s="144"/>
      <c r="M196" s="499"/>
      <c r="N196" s="499"/>
      <c r="O196" s="499"/>
      <c r="P196" s="499">
        <f>ROUND(V196*K196,2)</f>
        <v>0</v>
      </c>
      <c r="Q196" s="499"/>
      <c r="R196" s="145"/>
      <c r="T196" s="146" t="s">
        <v>5</v>
      </c>
      <c r="U196" s="43" t="s">
        <v>41</v>
      </c>
      <c r="V196" s="104">
        <f>L196+M196</f>
        <v>0</v>
      </c>
      <c r="W196" s="104">
        <f>ROUND(L196*K196,2)</f>
        <v>0</v>
      </c>
      <c r="X196" s="104">
        <f>ROUND(M196*K196,2)</f>
        <v>0</v>
      </c>
      <c r="Y196" s="147">
        <v>0.84599999999999997</v>
      </c>
      <c r="Z196" s="147">
        <f>Y196*K196</f>
        <v>1.6919999999999999</v>
      </c>
      <c r="AA196" s="147">
        <v>0</v>
      </c>
      <c r="AB196" s="147">
        <f>AA196*K196</f>
        <v>0</v>
      </c>
      <c r="AC196" s="147">
        <v>7.3999999999999996E-2</v>
      </c>
      <c r="AD196" s="148">
        <f>AC196*K196</f>
        <v>0.14799999999999999</v>
      </c>
      <c r="AR196" s="20" t="s">
        <v>153</v>
      </c>
      <c r="AT196" s="20" t="s">
        <v>149</v>
      </c>
      <c r="AU196" s="20" t="s">
        <v>94</v>
      </c>
      <c r="AY196" s="20" t="s">
        <v>148</v>
      </c>
      <c r="BE196" s="149">
        <f>IF(U196="základní",P196,0)</f>
        <v>0</v>
      </c>
      <c r="BF196" s="149">
        <f>IF(U196="snížená",P196,0)</f>
        <v>0</v>
      </c>
      <c r="BG196" s="149">
        <f>IF(U196="zákl. přenesená",P196,0)</f>
        <v>0</v>
      </c>
      <c r="BH196" s="149">
        <f>IF(U196="sníž. přenesená",P196,0)</f>
        <v>0</v>
      </c>
      <c r="BI196" s="149">
        <f>IF(U196="nulová",P196,0)</f>
        <v>0</v>
      </c>
      <c r="BJ196" s="20" t="s">
        <v>83</v>
      </c>
      <c r="BK196" s="149">
        <f>ROUND(V196*K196,2)</f>
        <v>0</v>
      </c>
      <c r="BL196" s="20" t="s">
        <v>153</v>
      </c>
      <c r="BM196" s="20" t="s">
        <v>238</v>
      </c>
    </row>
    <row r="197" spans="2:65" s="12" customFormat="1" ht="31.5" customHeight="1">
      <c r="B197" s="166"/>
      <c r="C197" s="167"/>
      <c r="D197" s="167"/>
      <c r="E197" s="168" t="s">
        <v>5</v>
      </c>
      <c r="F197" s="509" t="s">
        <v>239</v>
      </c>
      <c r="G197" s="510"/>
      <c r="H197" s="510"/>
      <c r="I197" s="510"/>
      <c r="J197" s="167"/>
      <c r="K197" s="169" t="s">
        <v>5</v>
      </c>
      <c r="L197" s="167"/>
      <c r="M197" s="167"/>
      <c r="N197" s="167"/>
      <c r="O197" s="167"/>
      <c r="P197" s="167"/>
      <c r="Q197" s="167"/>
      <c r="R197" s="170"/>
      <c r="T197" s="171"/>
      <c r="U197" s="167"/>
      <c r="V197" s="167"/>
      <c r="W197" s="167"/>
      <c r="X197" s="167"/>
      <c r="Y197" s="167"/>
      <c r="Z197" s="167"/>
      <c r="AA197" s="167"/>
      <c r="AB197" s="167"/>
      <c r="AC197" s="167"/>
      <c r="AD197" s="172"/>
      <c r="AT197" s="173" t="s">
        <v>156</v>
      </c>
      <c r="AU197" s="173" t="s">
        <v>94</v>
      </c>
      <c r="AV197" s="12" t="s">
        <v>83</v>
      </c>
      <c r="AW197" s="12" t="s">
        <v>7</v>
      </c>
      <c r="AX197" s="12" t="s">
        <v>78</v>
      </c>
      <c r="AY197" s="173" t="s">
        <v>148</v>
      </c>
    </row>
    <row r="198" spans="2:65" s="10" customFormat="1" ht="22.5" customHeight="1">
      <c r="B198" s="150"/>
      <c r="C198" s="151"/>
      <c r="D198" s="151"/>
      <c r="E198" s="152" t="s">
        <v>5</v>
      </c>
      <c r="F198" s="513" t="s">
        <v>94</v>
      </c>
      <c r="G198" s="514"/>
      <c r="H198" s="514"/>
      <c r="I198" s="514"/>
      <c r="J198" s="151"/>
      <c r="K198" s="153">
        <v>2</v>
      </c>
      <c r="L198" s="151"/>
      <c r="M198" s="151"/>
      <c r="N198" s="151"/>
      <c r="O198" s="151"/>
      <c r="P198" s="151"/>
      <c r="Q198" s="151"/>
      <c r="R198" s="154"/>
      <c r="T198" s="155"/>
      <c r="U198" s="151"/>
      <c r="V198" s="151"/>
      <c r="W198" s="151"/>
      <c r="X198" s="151"/>
      <c r="Y198" s="151"/>
      <c r="Z198" s="151"/>
      <c r="AA198" s="151"/>
      <c r="AB198" s="151"/>
      <c r="AC198" s="151"/>
      <c r="AD198" s="156"/>
      <c r="AT198" s="157" t="s">
        <v>156</v>
      </c>
      <c r="AU198" s="157" t="s">
        <v>94</v>
      </c>
      <c r="AV198" s="10" t="s">
        <v>94</v>
      </c>
      <c r="AW198" s="10" t="s">
        <v>7</v>
      </c>
      <c r="AX198" s="10" t="s">
        <v>78</v>
      </c>
      <c r="AY198" s="157" t="s">
        <v>148</v>
      </c>
    </row>
    <row r="199" spans="2:65" s="11" customFormat="1" ht="22.5" customHeight="1">
      <c r="B199" s="158"/>
      <c r="C199" s="159"/>
      <c r="D199" s="159"/>
      <c r="E199" s="160" t="s">
        <v>5</v>
      </c>
      <c r="F199" s="502" t="s">
        <v>157</v>
      </c>
      <c r="G199" s="503"/>
      <c r="H199" s="503"/>
      <c r="I199" s="503"/>
      <c r="J199" s="159"/>
      <c r="K199" s="161">
        <v>2</v>
      </c>
      <c r="L199" s="159"/>
      <c r="M199" s="159"/>
      <c r="N199" s="159"/>
      <c r="O199" s="159"/>
      <c r="P199" s="159"/>
      <c r="Q199" s="159"/>
      <c r="R199" s="162"/>
      <c r="T199" s="163"/>
      <c r="U199" s="159"/>
      <c r="V199" s="159"/>
      <c r="W199" s="159"/>
      <c r="X199" s="159"/>
      <c r="Y199" s="159"/>
      <c r="Z199" s="159"/>
      <c r="AA199" s="159"/>
      <c r="AB199" s="159"/>
      <c r="AC199" s="159"/>
      <c r="AD199" s="164"/>
      <c r="AT199" s="165" t="s">
        <v>156</v>
      </c>
      <c r="AU199" s="165" t="s">
        <v>94</v>
      </c>
      <c r="AV199" s="11" t="s">
        <v>153</v>
      </c>
      <c r="AW199" s="11" t="s">
        <v>7</v>
      </c>
      <c r="AX199" s="11" t="s">
        <v>83</v>
      </c>
      <c r="AY199" s="165" t="s">
        <v>148</v>
      </c>
    </row>
    <row r="200" spans="2:65" s="1" customFormat="1" ht="31.5" customHeight="1">
      <c r="B200" s="139"/>
      <c r="C200" s="140" t="s">
        <v>240</v>
      </c>
      <c r="D200" s="140" t="s">
        <v>149</v>
      </c>
      <c r="E200" s="141" t="s">
        <v>241</v>
      </c>
      <c r="F200" s="498" t="s">
        <v>242</v>
      </c>
      <c r="G200" s="498"/>
      <c r="H200" s="498"/>
      <c r="I200" s="498"/>
      <c r="J200" s="142" t="s">
        <v>165</v>
      </c>
      <c r="K200" s="143">
        <v>0.24</v>
      </c>
      <c r="L200" s="144"/>
      <c r="M200" s="499"/>
      <c r="N200" s="499"/>
      <c r="O200" s="499"/>
      <c r="P200" s="499">
        <f>ROUND(V200*K200,2)</f>
        <v>0</v>
      </c>
      <c r="Q200" s="499"/>
      <c r="R200" s="145"/>
      <c r="T200" s="146" t="s">
        <v>5</v>
      </c>
      <c r="U200" s="43" t="s">
        <v>41</v>
      </c>
      <c r="V200" s="104">
        <f>L200+M200</f>
        <v>0</v>
      </c>
      <c r="W200" s="104">
        <f>ROUND(L200*K200,2)</f>
        <v>0</v>
      </c>
      <c r="X200" s="104">
        <f>ROUND(M200*K200,2)</f>
        <v>0</v>
      </c>
      <c r="Y200" s="147">
        <v>0.79</v>
      </c>
      <c r="Z200" s="147">
        <f>Y200*K200</f>
        <v>0.18959999999999999</v>
      </c>
      <c r="AA200" s="147">
        <v>0</v>
      </c>
      <c r="AB200" s="147">
        <f>AA200*K200</f>
        <v>0</v>
      </c>
      <c r="AC200" s="147">
        <v>0.27</v>
      </c>
      <c r="AD200" s="148">
        <f>AC200*K200</f>
        <v>6.4799999999999996E-2</v>
      </c>
      <c r="AR200" s="20" t="s">
        <v>153</v>
      </c>
      <c r="AT200" s="20" t="s">
        <v>149</v>
      </c>
      <c r="AU200" s="20" t="s">
        <v>94</v>
      </c>
      <c r="AY200" s="20" t="s">
        <v>148</v>
      </c>
      <c r="BE200" s="149">
        <f>IF(U200="základní",P200,0)</f>
        <v>0</v>
      </c>
      <c r="BF200" s="149">
        <f>IF(U200="snížená",P200,0)</f>
        <v>0</v>
      </c>
      <c r="BG200" s="149">
        <f>IF(U200="zákl. přenesená",P200,0)</f>
        <v>0</v>
      </c>
      <c r="BH200" s="149">
        <f>IF(U200="sníž. přenesená",P200,0)</f>
        <v>0</v>
      </c>
      <c r="BI200" s="149">
        <f>IF(U200="nulová",P200,0)</f>
        <v>0</v>
      </c>
      <c r="BJ200" s="20" t="s">
        <v>83</v>
      </c>
      <c r="BK200" s="149">
        <f>ROUND(V200*K200,2)</f>
        <v>0</v>
      </c>
      <c r="BL200" s="20" t="s">
        <v>153</v>
      </c>
      <c r="BM200" s="20" t="s">
        <v>243</v>
      </c>
    </row>
    <row r="201" spans="2:65" s="12" customFormat="1" ht="22.5" customHeight="1">
      <c r="B201" s="166"/>
      <c r="C201" s="167"/>
      <c r="D201" s="167"/>
      <c r="E201" s="168" t="s">
        <v>5</v>
      </c>
      <c r="F201" s="509" t="s">
        <v>244</v>
      </c>
      <c r="G201" s="510"/>
      <c r="H201" s="510"/>
      <c r="I201" s="510"/>
      <c r="J201" s="167"/>
      <c r="K201" s="169" t="s">
        <v>5</v>
      </c>
      <c r="L201" s="167"/>
      <c r="M201" s="167"/>
      <c r="N201" s="167"/>
      <c r="O201" s="167"/>
      <c r="P201" s="167"/>
      <c r="Q201" s="167"/>
      <c r="R201" s="170"/>
      <c r="T201" s="171"/>
      <c r="U201" s="167"/>
      <c r="V201" s="167"/>
      <c r="W201" s="167"/>
      <c r="X201" s="167"/>
      <c r="Y201" s="167"/>
      <c r="Z201" s="167"/>
      <c r="AA201" s="167"/>
      <c r="AB201" s="167"/>
      <c r="AC201" s="167"/>
      <c r="AD201" s="172"/>
      <c r="AT201" s="173" t="s">
        <v>156</v>
      </c>
      <c r="AU201" s="173" t="s">
        <v>94</v>
      </c>
      <c r="AV201" s="12" t="s">
        <v>83</v>
      </c>
      <c r="AW201" s="12" t="s">
        <v>7</v>
      </c>
      <c r="AX201" s="12" t="s">
        <v>78</v>
      </c>
      <c r="AY201" s="173" t="s">
        <v>148</v>
      </c>
    </row>
    <row r="202" spans="2:65" s="12" customFormat="1" ht="22.5" customHeight="1">
      <c r="B202" s="166"/>
      <c r="C202" s="167"/>
      <c r="D202" s="167"/>
      <c r="E202" s="168" t="s">
        <v>5</v>
      </c>
      <c r="F202" s="511" t="s">
        <v>245</v>
      </c>
      <c r="G202" s="512"/>
      <c r="H202" s="512"/>
      <c r="I202" s="512"/>
      <c r="J202" s="167"/>
      <c r="K202" s="169" t="s">
        <v>5</v>
      </c>
      <c r="L202" s="167"/>
      <c r="M202" s="167"/>
      <c r="N202" s="167"/>
      <c r="O202" s="167"/>
      <c r="P202" s="167"/>
      <c r="Q202" s="167"/>
      <c r="R202" s="170"/>
      <c r="T202" s="171"/>
      <c r="U202" s="167"/>
      <c r="V202" s="167"/>
      <c r="W202" s="167"/>
      <c r="X202" s="167"/>
      <c r="Y202" s="167"/>
      <c r="Z202" s="167"/>
      <c r="AA202" s="167"/>
      <c r="AB202" s="167"/>
      <c r="AC202" s="167"/>
      <c r="AD202" s="172"/>
      <c r="AT202" s="173" t="s">
        <v>156</v>
      </c>
      <c r="AU202" s="173" t="s">
        <v>94</v>
      </c>
      <c r="AV202" s="12" t="s">
        <v>83</v>
      </c>
      <c r="AW202" s="12" t="s">
        <v>7</v>
      </c>
      <c r="AX202" s="12" t="s">
        <v>78</v>
      </c>
      <c r="AY202" s="173" t="s">
        <v>148</v>
      </c>
    </row>
    <row r="203" spans="2:65" s="10" customFormat="1" ht="22.5" customHeight="1">
      <c r="B203" s="150"/>
      <c r="C203" s="151"/>
      <c r="D203" s="151"/>
      <c r="E203" s="152" t="s">
        <v>5</v>
      </c>
      <c r="F203" s="513" t="s">
        <v>246</v>
      </c>
      <c r="G203" s="514"/>
      <c r="H203" s="514"/>
      <c r="I203" s="514"/>
      <c r="J203" s="151"/>
      <c r="K203" s="153">
        <v>0.24</v>
      </c>
      <c r="L203" s="151"/>
      <c r="M203" s="151"/>
      <c r="N203" s="151"/>
      <c r="O203" s="151"/>
      <c r="P203" s="151"/>
      <c r="Q203" s="151"/>
      <c r="R203" s="154"/>
      <c r="T203" s="155"/>
      <c r="U203" s="151"/>
      <c r="V203" s="151"/>
      <c r="W203" s="151"/>
      <c r="X203" s="151"/>
      <c r="Y203" s="151"/>
      <c r="Z203" s="151"/>
      <c r="AA203" s="151"/>
      <c r="AB203" s="151"/>
      <c r="AC203" s="151"/>
      <c r="AD203" s="156"/>
      <c r="AT203" s="157" t="s">
        <v>156</v>
      </c>
      <c r="AU203" s="157" t="s">
        <v>94</v>
      </c>
      <c r="AV203" s="10" t="s">
        <v>94</v>
      </c>
      <c r="AW203" s="10" t="s">
        <v>7</v>
      </c>
      <c r="AX203" s="10" t="s">
        <v>78</v>
      </c>
      <c r="AY203" s="157" t="s">
        <v>148</v>
      </c>
    </row>
    <row r="204" spans="2:65" s="11" customFormat="1" ht="22.5" customHeight="1">
      <c r="B204" s="158"/>
      <c r="C204" s="159"/>
      <c r="D204" s="159"/>
      <c r="E204" s="160" t="s">
        <v>5</v>
      </c>
      <c r="F204" s="502" t="s">
        <v>157</v>
      </c>
      <c r="G204" s="503"/>
      <c r="H204" s="503"/>
      <c r="I204" s="503"/>
      <c r="J204" s="159"/>
      <c r="K204" s="161">
        <v>0.24</v>
      </c>
      <c r="L204" s="159"/>
      <c r="M204" s="159"/>
      <c r="N204" s="159"/>
      <c r="O204" s="159"/>
      <c r="P204" s="159"/>
      <c r="Q204" s="159"/>
      <c r="R204" s="162"/>
      <c r="T204" s="163"/>
      <c r="U204" s="159"/>
      <c r="V204" s="159"/>
      <c r="W204" s="159"/>
      <c r="X204" s="159"/>
      <c r="Y204" s="159"/>
      <c r="Z204" s="159"/>
      <c r="AA204" s="159"/>
      <c r="AB204" s="159"/>
      <c r="AC204" s="159"/>
      <c r="AD204" s="164"/>
      <c r="AT204" s="165" t="s">
        <v>156</v>
      </c>
      <c r="AU204" s="165" t="s">
        <v>94</v>
      </c>
      <c r="AV204" s="11" t="s">
        <v>153</v>
      </c>
      <c r="AW204" s="11" t="s">
        <v>7</v>
      </c>
      <c r="AX204" s="11" t="s">
        <v>83</v>
      </c>
      <c r="AY204" s="165" t="s">
        <v>148</v>
      </c>
    </row>
    <row r="205" spans="2:65" s="1" customFormat="1" ht="31.5" customHeight="1">
      <c r="B205" s="139"/>
      <c r="C205" s="140" t="s">
        <v>247</v>
      </c>
      <c r="D205" s="140" t="s">
        <v>149</v>
      </c>
      <c r="E205" s="141" t="s">
        <v>248</v>
      </c>
      <c r="F205" s="498" t="s">
        <v>249</v>
      </c>
      <c r="G205" s="498"/>
      <c r="H205" s="498"/>
      <c r="I205" s="498"/>
      <c r="J205" s="142" t="s">
        <v>165</v>
      </c>
      <c r="K205" s="143">
        <v>2.73</v>
      </c>
      <c r="L205" s="144"/>
      <c r="M205" s="499"/>
      <c r="N205" s="499"/>
      <c r="O205" s="499"/>
      <c r="P205" s="499">
        <f>ROUND(V205*K205,2)</f>
        <v>0</v>
      </c>
      <c r="Q205" s="499"/>
      <c r="R205" s="145"/>
      <c r="T205" s="146" t="s">
        <v>5</v>
      </c>
      <c r="U205" s="43" t="s">
        <v>41</v>
      </c>
      <c r="V205" s="104">
        <f>L205+M205</f>
        <v>0</v>
      </c>
      <c r="W205" s="104">
        <f>ROUND(L205*K205,2)</f>
        <v>0</v>
      </c>
      <c r="X205" s="104">
        <f>ROUND(M205*K205,2)</f>
        <v>0</v>
      </c>
      <c r="Y205" s="147">
        <v>0.43</v>
      </c>
      <c r="Z205" s="147">
        <f>Y205*K205</f>
        <v>1.1738999999999999</v>
      </c>
      <c r="AA205" s="147">
        <v>0</v>
      </c>
      <c r="AB205" s="147">
        <f>AA205*K205</f>
        <v>0</v>
      </c>
      <c r="AC205" s="147">
        <v>0.27</v>
      </c>
      <c r="AD205" s="148">
        <f>AC205*K205</f>
        <v>0.73710000000000009</v>
      </c>
      <c r="AR205" s="20" t="s">
        <v>153</v>
      </c>
      <c r="AT205" s="20" t="s">
        <v>149</v>
      </c>
      <c r="AU205" s="20" t="s">
        <v>94</v>
      </c>
      <c r="AY205" s="20" t="s">
        <v>148</v>
      </c>
      <c r="BE205" s="149">
        <f>IF(U205="základní",P205,0)</f>
        <v>0</v>
      </c>
      <c r="BF205" s="149">
        <f>IF(U205="snížená",P205,0)</f>
        <v>0</v>
      </c>
      <c r="BG205" s="149">
        <f>IF(U205="zákl. přenesená",P205,0)</f>
        <v>0</v>
      </c>
      <c r="BH205" s="149">
        <f>IF(U205="sníž. přenesená",P205,0)</f>
        <v>0</v>
      </c>
      <c r="BI205" s="149">
        <f>IF(U205="nulová",P205,0)</f>
        <v>0</v>
      </c>
      <c r="BJ205" s="20" t="s">
        <v>83</v>
      </c>
      <c r="BK205" s="149">
        <f>ROUND(V205*K205,2)</f>
        <v>0</v>
      </c>
      <c r="BL205" s="20" t="s">
        <v>153</v>
      </c>
      <c r="BM205" s="20" t="s">
        <v>250</v>
      </c>
    </row>
    <row r="206" spans="2:65" s="12" customFormat="1" ht="22.5" customHeight="1">
      <c r="B206" s="166"/>
      <c r="C206" s="167"/>
      <c r="D206" s="167"/>
      <c r="E206" s="168" t="s">
        <v>5</v>
      </c>
      <c r="F206" s="509" t="s">
        <v>251</v>
      </c>
      <c r="G206" s="510"/>
      <c r="H206" s="510"/>
      <c r="I206" s="510"/>
      <c r="J206" s="167"/>
      <c r="K206" s="169" t="s">
        <v>5</v>
      </c>
      <c r="L206" s="167"/>
      <c r="M206" s="167"/>
      <c r="N206" s="167"/>
      <c r="O206" s="167"/>
      <c r="P206" s="167"/>
      <c r="Q206" s="167"/>
      <c r="R206" s="170"/>
      <c r="T206" s="171"/>
      <c r="U206" s="167"/>
      <c r="V206" s="167"/>
      <c r="W206" s="167"/>
      <c r="X206" s="167"/>
      <c r="Y206" s="167"/>
      <c r="Z206" s="167"/>
      <c r="AA206" s="167"/>
      <c r="AB206" s="167"/>
      <c r="AC206" s="167"/>
      <c r="AD206" s="172"/>
      <c r="AT206" s="173" t="s">
        <v>156</v>
      </c>
      <c r="AU206" s="173" t="s">
        <v>94</v>
      </c>
      <c r="AV206" s="12" t="s">
        <v>83</v>
      </c>
      <c r="AW206" s="12" t="s">
        <v>7</v>
      </c>
      <c r="AX206" s="12" t="s">
        <v>78</v>
      </c>
      <c r="AY206" s="173" t="s">
        <v>148</v>
      </c>
    </row>
    <row r="207" spans="2:65" s="10" customFormat="1" ht="22.5" customHeight="1">
      <c r="B207" s="150"/>
      <c r="C207" s="151"/>
      <c r="D207" s="151"/>
      <c r="E207" s="152" t="s">
        <v>5</v>
      </c>
      <c r="F207" s="513" t="s">
        <v>252</v>
      </c>
      <c r="G207" s="514"/>
      <c r="H207" s="514"/>
      <c r="I207" s="514"/>
      <c r="J207" s="151"/>
      <c r="K207" s="153">
        <v>2.73</v>
      </c>
      <c r="L207" s="151"/>
      <c r="M207" s="151"/>
      <c r="N207" s="151"/>
      <c r="O207" s="151"/>
      <c r="P207" s="151"/>
      <c r="Q207" s="151"/>
      <c r="R207" s="154"/>
      <c r="T207" s="155"/>
      <c r="U207" s="151"/>
      <c r="V207" s="151"/>
      <c r="W207" s="151"/>
      <c r="X207" s="151"/>
      <c r="Y207" s="151"/>
      <c r="Z207" s="151"/>
      <c r="AA207" s="151"/>
      <c r="AB207" s="151"/>
      <c r="AC207" s="151"/>
      <c r="AD207" s="156"/>
      <c r="AT207" s="157" t="s">
        <v>156</v>
      </c>
      <c r="AU207" s="157" t="s">
        <v>94</v>
      </c>
      <c r="AV207" s="10" t="s">
        <v>94</v>
      </c>
      <c r="AW207" s="10" t="s">
        <v>7</v>
      </c>
      <c r="AX207" s="10" t="s">
        <v>78</v>
      </c>
      <c r="AY207" s="157" t="s">
        <v>148</v>
      </c>
    </row>
    <row r="208" spans="2:65" s="11" customFormat="1" ht="22.5" customHeight="1">
      <c r="B208" s="158"/>
      <c r="C208" s="159"/>
      <c r="D208" s="159"/>
      <c r="E208" s="160" t="s">
        <v>5</v>
      </c>
      <c r="F208" s="502" t="s">
        <v>157</v>
      </c>
      <c r="G208" s="503"/>
      <c r="H208" s="503"/>
      <c r="I208" s="503"/>
      <c r="J208" s="159"/>
      <c r="K208" s="161">
        <v>2.73</v>
      </c>
      <c r="L208" s="159"/>
      <c r="M208" s="159"/>
      <c r="N208" s="159"/>
      <c r="O208" s="159"/>
      <c r="P208" s="159"/>
      <c r="Q208" s="159"/>
      <c r="R208" s="162"/>
      <c r="T208" s="163"/>
      <c r="U208" s="159"/>
      <c r="V208" s="159"/>
      <c r="W208" s="159"/>
      <c r="X208" s="159"/>
      <c r="Y208" s="159"/>
      <c r="Z208" s="159"/>
      <c r="AA208" s="159"/>
      <c r="AB208" s="159"/>
      <c r="AC208" s="159"/>
      <c r="AD208" s="164"/>
      <c r="AT208" s="165" t="s">
        <v>156</v>
      </c>
      <c r="AU208" s="165" t="s">
        <v>94</v>
      </c>
      <c r="AV208" s="11" t="s">
        <v>153</v>
      </c>
      <c r="AW208" s="11" t="s">
        <v>7</v>
      </c>
      <c r="AX208" s="11" t="s">
        <v>83</v>
      </c>
      <c r="AY208" s="165" t="s">
        <v>148</v>
      </c>
    </row>
    <row r="209" spans="2:65" s="1" customFormat="1" ht="31.5" customHeight="1">
      <c r="B209" s="139"/>
      <c r="C209" s="140" t="s">
        <v>253</v>
      </c>
      <c r="D209" s="140" t="s">
        <v>149</v>
      </c>
      <c r="E209" s="141" t="s">
        <v>254</v>
      </c>
      <c r="F209" s="498" t="s">
        <v>255</v>
      </c>
      <c r="G209" s="498"/>
      <c r="H209" s="498"/>
      <c r="I209" s="498"/>
      <c r="J209" s="142" t="s">
        <v>256</v>
      </c>
      <c r="K209" s="143">
        <v>14.2</v>
      </c>
      <c r="L209" s="144"/>
      <c r="M209" s="499"/>
      <c r="N209" s="499"/>
      <c r="O209" s="499"/>
      <c r="P209" s="499">
        <f>ROUND(V209*K209,2)</f>
        <v>0</v>
      </c>
      <c r="Q209" s="499"/>
      <c r="R209" s="145"/>
      <c r="T209" s="146" t="s">
        <v>5</v>
      </c>
      <c r="U209" s="43" t="s">
        <v>41</v>
      </c>
      <c r="V209" s="104">
        <f>L209+M209</f>
        <v>0</v>
      </c>
      <c r="W209" s="104">
        <f>ROUND(L209*K209,2)</f>
        <v>0</v>
      </c>
      <c r="X209" s="104">
        <f>ROUND(M209*K209,2)</f>
        <v>0</v>
      </c>
      <c r="Y209" s="147">
        <v>0.76500000000000001</v>
      </c>
      <c r="Z209" s="147">
        <f>Y209*K209</f>
        <v>10.863</v>
      </c>
      <c r="AA209" s="147">
        <v>0</v>
      </c>
      <c r="AB209" s="147">
        <f>AA209*K209</f>
        <v>0</v>
      </c>
      <c r="AC209" s="147">
        <v>0</v>
      </c>
      <c r="AD209" s="148">
        <f>AC209*K209</f>
        <v>0</v>
      </c>
      <c r="AR209" s="20" t="s">
        <v>153</v>
      </c>
      <c r="AT209" s="20" t="s">
        <v>149</v>
      </c>
      <c r="AU209" s="20" t="s">
        <v>94</v>
      </c>
      <c r="AY209" s="20" t="s">
        <v>148</v>
      </c>
      <c r="BE209" s="149">
        <f>IF(U209="základní",P209,0)</f>
        <v>0</v>
      </c>
      <c r="BF209" s="149">
        <f>IF(U209="snížená",P209,0)</f>
        <v>0</v>
      </c>
      <c r="BG209" s="149">
        <f>IF(U209="zákl. přenesená",P209,0)</f>
        <v>0</v>
      </c>
      <c r="BH209" s="149">
        <f>IF(U209="sníž. přenesená",P209,0)</f>
        <v>0</v>
      </c>
      <c r="BI209" s="149">
        <f>IF(U209="nulová",P209,0)</f>
        <v>0</v>
      </c>
      <c r="BJ209" s="20" t="s">
        <v>83</v>
      </c>
      <c r="BK209" s="149">
        <f>ROUND(V209*K209,2)</f>
        <v>0</v>
      </c>
      <c r="BL209" s="20" t="s">
        <v>153</v>
      </c>
      <c r="BM209" s="20" t="s">
        <v>257</v>
      </c>
    </row>
    <row r="210" spans="2:65" s="12" customFormat="1" ht="22.5" customHeight="1">
      <c r="B210" s="166"/>
      <c r="C210" s="167"/>
      <c r="D210" s="167"/>
      <c r="E210" s="168" t="s">
        <v>5</v>
      </c>
      <c r="F210" s="509" t="s">
        <v>218</v>
      </c>
      <c r="G210" s="510"/>
      <c r="H210" s="510"/>
      <c r="I210" s="510"/>
      <c r="J210" s="167"/>
      <c r="K210" s="169" t="s">
        <v>5</v>
      </c>
      <c r="L210" s="167"/>
      <c r="M210" s="167"/>
      <c r="N210" s="167"/>
      <c r="O210" s="167"/>
      <c r="P210" s="167"/>
      <c r="Q210" s="167"/>
      <c r="R210" s="170"/>
      <c r="T210" s="171"/>
      <c r="U210" s="167"/>
      <c r="V210" s="167"/>
      <c r="W210" s="167"/>
      <c r="X210" s="167"/>
      <c r="Y210" s="167"/>
      <c r="Z210" s="167"/>
      <c r="AA210" s="167"/>
      <c r="AB210" s="167"/>
      <c r="AC210" s="167"/>
      <c r="AD210" s="172"/>
      <c r="AT210" s="173" t="s">
        <v>156</v>
      </c>
      <c r="AU210" s="173" t="s">
        <v>94</v>
      </c>
      <c r="AV210" s="12" t="s">
        <v>83</v>
      </c>
      <c r="AW210" s="12" t="s">
        <v>7</v>
      </c>
      <c r="AX210" s="12" t="s">
        <v>78</v>
      </c>
      <c r="AY210" s="173" t="s">
        <v>148</v>
      </c>
    </row>
    <row r="211" spans="2:65" s="10" customFormat="1" ht="22.5" customHeight="1">
      <c r="B211" s="150"/>
      <c r="C211" s="151"/>
      <c r="D211" s="151"/>
      <c r="E211" s="152" t="s">
        <v>5</v>
      </c>
      <c r="F211" s="513" t="s">
        <v>258</v>
      </c>
      <c r="G211" s="514"/>
      <c r="H211" s="514"/>
      <c r="I211" s="514"/>
      <c r="J211" s="151"/>
      <c r="K211" s="153">
        <v>2.2000000000000002</v>
      </c>
      <c r="L211" s="151"/>
      <c r="M211" s="151"/>
      <c r="N211" s="151"/>
      <c r="O211" s="151"/>
      <c r="P211" s="151"/>
      <c r="Q211" s="151"/>
      <c r="R211" s="154"/>
      <c r="T211" s="155"/>
      <c r="U211" s="151"/>
      <c r="V211" s="151"/>
      <c r="W211" s="151"/>
      <c r="X211" s="151"/>
      <c r="Y211" s="151"/>
      <c r="Z211" s="151"/>
      <c r="AA211" s="151"/>
      <c r="AB211" s="151"/>
      <c r="AC211" s="151"/>
      <c r="AD211" s="156"/>
      <c r="AT211" s="157" t="s">
        <v>156</v>
      </c>
      <c r="AU211" s="157" t="s">
        <v>94</v>
      </c>
      <c r="AV211" s="10" t="s">
        <v>94</v>
      </c>
      <c r="AW211" s="10" t="s">
        <v>7</v>
      </c>
      <c r="AX211" s="10" t="s">
        <v>78</v>
      </c>
      <c r="AY211" s="157" t="s">
        <v>148</v>
      </c>
    </row>
    <row r="212" spans="2:65" s="12" customFormat="1" ht="22.5" customHeight="1">
      <c r="B212" s="166"/>
      <c r="C212" s="167"/>
      <c r="D212" s="167"/>
      <c r="E212" s="168" t="s">
        <v>5</v>
      </c>
      <c r="F212" s="511" t="s">
        <v>259</v>
      </c>
      <c r="G212" s="512"/>
      <c r="H212" s="512"/>
      <c r="I212" s="512"/>
      <c r="J212" s="167"/>
      <c r="K212" s="169" t="s">
        <v>5</v>
      </c>
      <c r="L212" s="167"/>
      <c r="M212" s="167"/>
      <c r="N212" s="167"/>
      <c r="O212" s="167"/>
      <c r="P212" s="167"/>
      <c r="Q212" s="167"/>
      <c r="R212" s="170"/>
      <c r="T212" s="171"/>
      <c r="U212" s="167"/>
      <c r="V212" s="167"/>
      <c r="W212" s="167"/>
      <c r="X212" s="167"/>
      <c r="Y212" s="167"/>
      <c r="Z212" s="167"/>
      <c r="AA212" s="167"/>
      <c r="AB212" s="167"/>
      <c r="AC212" s="167"/>
      <c r="AD212" s="172"/>
      <c r="AT212" s="173" t="s">
        <v>156</v>
      </c>
      <c r="AU212" s="173" t="s">
        <v>94</v>
      </c>
      <c r="AV212" s="12" t="s">
        <v>83</v>
      </c>
      <c r="AW212" s="12" t="s">
        <v>7</v>
      </c>
      <c r="AX212" s="12" t="s">
        <v>78</v>
      </c>
      <c r="AY212" s="173" t="s">
        <v>148</v>
      </c>
    </row>
    <row r="213" spans="2:65" s="10" customFormat="1" ht="22.5" customHeight="1">
      <c r="B213" s="150"/>
      <c r="C213" s="151"/>
      <c r="D213" s="151"/>
      <c r="E213" s="152" t="s">
        <v>5</v>
      </c>
      <c r="F213" s="513" t="s">
        <v>260</v>
      </c>
      <c r="G213" s="514"/>
      <c r="H213" s="514"/>
      <c r="I213" s="514"/>
      <c r="J213" s="151"/>
      <c r="K213" s="153">
        <v>12</v>
      </c>
      <c r="L213" s="151"/>
      <c r="M213" s="151"/>
      <c r="N213" s="151"/>
      <c r="O213" s="151"/>
      <c r="P213" s="151"/>
      <c r="Q213" s="151"/>
      <c r="R213" s="154"/>
      <c r="T213" s="155"/>
      <c r="U213" s="151"/>
      <c r="V213" s="151"/>
      <c r="W213" s="151"/>
      <c r="X213" s="151"/>
      <c r="Y213" s="151"/>
      <c r="Z213" s="151"/>
      <c r="AA213" s="151"/>
      <c r="AB213" s="151"/>
      <c r="AC213" s="151"/>
      <c r="AD213" s="156"/>
      <c r="AT213" s="157" t="s">
        <v>156</v>
      </c>
      <c r="AU213" s="157" t="s">
        <v>94</v>
      </c>
      <c r="AV213" s="10" t="s">
        <v>94</v>
      </c>
      <c r="AW213" s="10" t="s">
        <v>7</v>
      </c>
      <c r="AX213" s="10" t="s">
        <v>78</v>
      </c>
      <c r="AY213" s="157" t="s">
        <v>148</v>
      </c>
    </row>
    <row r="214" spans="2:65" s="11" customFormat="1" ht="22.5" customHeight="1">
      <c r="B214" s="158"/>
      <c r="C214" s="159"/>
      <c r="D214" s="159"/>
      <c r="E214" s="160" t="s">
        <v>5</v>
      </c>
      <c r="F214" s="502" t="s">
        <v>157</v>
      </c>
      <c r="G214" s="503"/>
      <c r="H214" s="503"/>
      <c r="I214" s="503"/>
      <c r="J214" s="159"/>
      <c r="K214" s="161">
        <v>14.2</v>
      </c>
      <c r="L214" s="159"/>
      <c r="M214" s="159"/>
      <c r="N214" s="159"/>
      <c r="O214" s="159"/>
      <c r="P214" s="159"/>
      <c r="Q214" s="159"/>
      <c r="R214" s="162"/>
      <c r="T214" s="163"/>
      <c r="U214" s="159"/>
      <c r="V214" s="159"/>
      <c r="W214" s="159"/>
      <c r="X214" s="159"/>
      <c r="Y214" s="159"/>
      <c r="Z214" s="159"/>
      <c r="AA214" s="159"/>
      <c r="AB214" s="159"/>
      <c r="AC214" s="159"/>
      <c r="AD214" s="164"/>
      <c r="AT214" s="165" t="s">
        <v>156</v>
      </c>
      <c r="AU214" s="165" t="s">
        <v>94</v>
      </c>
      <c r="AV214" s="11" t="s">
        <v>153</v>
      </c>
      <c r="AW214" s="11" t="s">
        <v>7</v>
      </c>
      <c r="AX214" s="11" t="s">
        <v>83</v>
      </c>
      <c r="AY214" s="165" t="s">
        <v>148</v>
      </c>
    </row>
    <row r="215" spans="2:65" s="1" customFormat="1" ht="31.5" customHeight="1">
      <c r="B215" s="139"/>
      <c r="C215" s="140" t="s">
        <v>261</v>
      </c>
      <c r="D215" s="140" t="s">
        <v>149</v>
      </c>
      <c r="E215" s="141" t="s">
        <v>262</v>
      </c>
      <c r="F215" s="498" t="s">
        <v>263</v>
      </c>
      <c r="G215" s="498"/>
      <c r="H215" s="498"/>
      <c r="I215" s="498"/>
      <c r="J215" s="142" t="s">
        <v>165</v>
      </c>
      <c r="K215" s="143">
        <v>1.71</v>
      </c>
      <c r="L215" s="144"/>
      <c r="M215" s="499"/>
      <c r="N215" s="499"/>
      <c r="O215" s="499"/>
      <c r="P215" s="499">
        <f>ROUND(V215*K215,2)</f>
        <v>0</v>
      </c>
      <c r="Q215" s="499"/>
      <c r="R215" s="145"/>
      <c r="T215" s="146" t="s">
        <v>5</v>
      </c>
      <c r="U215" s="43" t="s">
        <v>41</v>
      </c>
      <c r="V215" s="104">
        <f>L215+M215</f>
        <v>0</v>
      </c>
      <c r="W215" s="104">
        <f>ROUND(L215*K215,2)</f>
        <v>0</v>
      </c>
      <c r="X215" s="104">
        <f>ROUND(M215*K215,2)</f>
        <v>0</v>
      </c>
      <c r="Y215" s="147">
        <v>0.51</v>
      </c>
      <c r="Z215" s="147">
        <f>Y215*K215</f>
        <v>0.87209999999999999</v>
      </c>
      <c r="AA215" s="147">
        <v>1.58E-3</v>
      </c>
      <c r="AB215" s="147">
        <f>AA215*K215</f>
        <v>2.7017999999999999E-3</v>
      </c>
      <c r="AC215" s="147">
        <v>0</v>
      </c>
      <c r="AD215" s="148">
        <f>AC215*K215</f>
        <v>0</v>
      </c>
      <c r="AR215" s="20" t="s">
        <v>153</v>
      </c>
      <c r="AT215" s="20" t="s">
        <v>149</v>
      </c>
      <c r="AU215" s="20" t="s">
        <v>94</v>
      </c>
      <c r="AY215" s="20" t="s">
        <v>148</v>
      </c>
      <c r="BE215" s="149">
        <f>IF(U215="základní",P215,0)</f>
        <v>0</v>
      </c>
      <c r="BF215" s="149">
        <f>IF(U215="snížená",P215,0)</f>
        <v>0</v>
      </c>
      <c r="BG215" s="149">
        <f>IF(U215="zákl. přenesená",P215,0)</f>
        <v>0</v>
      </c>
      <c r="BH215" s="149">
        <f>IF(U215="sníž. přenesená",P215,0)</f>
        <v>0</v>
      </c>
      <c r="BI215" s="149">
        <f>IF(U215="nulová",P215,0)</f>
        <v>0</v>
      </c>
      <c r="BJ215" s="20" t="s">
        <v>83</v>
      </c>
      <c r="BK215" s="149">
        <f>ROUND(V215*K215,2)</f>
        <v>0</v>
      </c>
      <c r="BL215" s="20" t="s">
        <v>153</v>
      </c>
      <c r="BM215" s="20" t="s">
        <v>264</v>
      </c>
    </row>
    <row r="216" spans="2:65" s="10" customFormat="1" ht="22.5" customHeight="1">
      <c r="B216" s="150"/>
      <c r="C216" s="151"/>
      <c r="D216" s="151"/>
      <c r="E216" s="152" t="s">
        <v>5</v>
      </c>
      <c r="F216" s="500" t="s">
        <v>265</v>
      </c>
      <c r="G216" s="501"/>
      <c r="H216" s="501"/>
      <c r="I216" s="501"/>
      <c r="J216" s="151"/>
      <c r="K216" s="153">
        <v>0.9</v>
      </c>
      <c r="L216" s="151"/>
      <c r="M216" s="151"/>
      <c r="N216" s="151"/>
      <c r="O216" s="151"/>
      <c r="P216" s="151"/>
      <c r="Q216" s="151"/>
      <c r="R216" s="154"/>
      <c r="T216" s="155"/>
      <c r="U216" s="151"/>
      <c r="V216" s="151"/>
      <c r="W216" s="151"/>
      <c r="X216" s="151"/>
      <c r="Y216" s="151"/>
      <c r="Z216" s="151"/>
      <c r="AA216" s="151"/>
      <c r="AB216" s="151"/>
      <c r="AC216" s="151"/>
      <c r="AD216" s="156"/>
      <c r="AT216" s="157" t="s">
        <v>156</v>
      </c>
      <c r="AU216" s="157" t="s">
        <v>94</v>
      </c>
      <c r="AV216" s="10" t="s">
        <v>94</v>
      </c>
      <c r="AW216" s="10" t="s">
        <v>7</v>
      </c>
      <c r="AX216" s="10" t="s">
        <v>78</v>
      </c>
      <c r="AY216" s="157" t="s">
        <v>148</v>
      </c>
    </row>
    <row r="217" spans="2:65" s="10" customFormat="1" ht="22.5" customHeight="1">
      <c r="B217" s="150"/>
      <c r="C217" s="151"/>
      <c r="D217" s="151"/>
      <c r="E217" s="152" t="s">
        <v>5</v>
      </c>
      <c r="F217" s="513" t="s">
        <v>266</v>
      </c>
      <c r="G217" s="514"/>
      <c r="H217" s="514"/>
      <c r="I217" s="514"/>
      <c r="J217" s="151"/>
      <c r="K217" s="153">
        <v>0.81</v>
      </c>
      <c r="L217" s="151"/>
      <c r="M217" s="151"/>
      <c r="N217" s="151"/>
      <c r="O217" s="151"/>
      <c r="P217" s="151"/>
      <c r="Q217" s="151"/>
      <c r="R217" s="154"/>
      <c r="T217" s="155"/>
      <c r="U217" s="151"/>
      <c r="V217" s="151"/>
      <c r="W217" s="151"/>
      <c r="X217" s="151"/>
      <c r="Y217" s="151"/>
      <c r="Z217" s="151"/>
      <c r="AA217" s="151"/>
      <c r="AB217" s="151"/>
      <c r="AC217" s="151"/>
      <c r="AD217" s="156"/>
      <c r="AT217" s="157" t="s">
        <v>156</v>
      </c>
      <c r="AU217" s="157" t="s">
        <v>94</v>
      </c>
      <c r="AV217" s="10" t="s">
        <v>94</v>
      </c>
      <c r="AW217" s="10" t="s">
        <v>7</v>
      </c>
      <c r="AX217" s="10" t="s">
        <v>78</v>
      </c>
      <c r="AY217" s="157" t="s">
        <v>148</v>
      </c>
    </row>
    <row r="218" spans="2:65" s="11" customFormat="1" ht="22.5" customHeight="1">
      <c r="B218" s="158"/>
      <c r="C218" s="159"/>
      <c r="D218" s="159"/>
      <c r="E218" s="160" t="s">
        <v>5</v>
      </c>
      <c r="F218" s="502" t="s">
        <v>157</v>
      </c>
      <c r="G218" s="503"/>
      <c r="H218" s="503"/>
      <c r="I218" s="503"/>
      <c r="J218" s="159"/>
      <c r="K218" s="161">
        <v>1.71</v>
      </c>
      <c r="L218" s="159"/>
      <c r="M218" s="159"/>
      <c r="N218" s="159"/>
      <c r="O218" s="159"/>
      <c r="P218" s="159"/>
      <c r="Q218" s="159"/>
      <c r="R218" s="162"/>
      <c r="T218" s="163"/>
      <c r="U218" s="159"/>
      <c r="V218" s="159"/>
      <c r="W218" s="159"/>
      <c r="X218" s="159"/>
      <c r="Y218" s="159"/>
      <c r="Z218" s="159"/>
      <c r="AA218" s="159"/>
      <c r="AB218" s="159"/>
      <c r="AC218" s="159"/>
      <c r="AD218" s="164"/>
      <c r="AT218" s="165" t="s">
        <v>156</v>
      </c>
      <c r="AU218" s="165" t="s">
        <v>94</v>
      </c>
      <c r="AV218" s="11" t="s">
        <v>153</v>
      </c>
      <c r="AW218" s="11" t="s">
        <v>7</v>
      </c>
      <c r="AX218" s="11" t="s">
        <v>83</v>
      </c>
      <c r="AY218" s="165" t="s">
        <v>148</v>
      </c>
    </row>
    <row r="219" spans="2:65" s="1" customFormat="1" ht="31.5" customHeight="1">
      <c r="B219" s="139"/>
      <c r="C219" s="140" t="s">
        <v>11</v>
      </c>
      <c r="D219" s="140" t="s">
        <v>149</v>
      </c>
      <c r="E219" s="141" t="s">
        <v>267</v>
      </c>
      <c r="F219" s="498" t="s">
        <v>268</v>
      </c>
      <c r="G219" s="498"/>
      <c r="H219" s="498"/>
      <c r="I219" s="498"/>
      <c r="J219" s="142" t="s">
        <v>204</v>
      </c>
      <c r="K219" s="143">
        <v>2</v>
      </c>
      <c r="L219" s="144"/>
      <c r="M219" s="499"/>
      <c r="N219" s="499"/>
      <c r="O219" s="499"/>
      <c r="P219" s="499">
        <f>ROUND(V219*K219,2)</f>
        <v>0</v>
      </c>
      <c r="Q219" s="499"/>
      <c r="R219" s="145"/>
      <c r="T219" s="146" t="s">
        <v>5</v>
      </c>
      <c r="U219" s="43" t="s">
        <v>41</v>
      </c>
      <c r="V219" s="104">
        <f>L219+M219</f>
        <v>0</v>
      </c>
      <c r="W219" s="104">
        <f>ROUND(L219*K219,2)</f>
        <v>0</v>
      </c>
      <c r="X219" s="104">
        <f>ROUND(M219*K219,2)</f>
        <v>0</v>
      </c>
      <c r="Y219" s="147">
        <v>0</v>
      </c>
      <c r="Z219" s="147">
        <f>Y219*K219</f>
        <v>0</v>
      </c>
      <c r="AA219" s="147">
        <v>0</v>
      </c>
      <c r="AB219" s="147">
        <f>AA219*K219</f>
        <v>0</v>
      </c>
      <c r="AC219" s="147">
        <v>0</v>
      </c>
      <c r="AD219" s="148">
        <f>AC219*K219</f>
        <v>0</v>
      </c>
      <c r="AR219" s="20" t="s">
        <v>153</v>
      </c>
      <c r="AT219" s="20" t="s">
        <v>149</v>
      </c>
      <c r="AU219" s="20" t="s">
        <v>94</v>
      </c>
      <c r="AY219" s="20" t="s">
        <v>148</v>
      </c>
      <c r="BE219" s="149">
        <f>IF(U219="základní",P219,0)</f>
        <v>0</v>
      </c>
      <c r="BF219" s="149">
        <f>IF(U219="snížená",P219,0)</f>
        <v>0</v>
      </c>
      <c r="BG219" s="149">
        <f>IF(U219="zákl. přenesená",P219,0)</f>
        <v>0</v>
      </c>
      <c r="BH219" s="149">
        <f>IF(U219="sníž. přenesená",P219,0)</f>
        <v>0</v>
      </c>
      <c r="BI219" s="149">
        <f>IF(U219="nulová",P219,0)</f>
        <v>0</v>
      </c>
      <c r="BJ219" s="20" t="s">
        <v>83</v>
      </c>
      <c r="BK219" s="149">
        <f>ROUND(V219*K219,2)</f>
        <v>0</v>
      </c>
      <c r="BL219" s="20" t="s">
        <v>153</v>
      </c>
      <c r="BM219" s="20" t="s">
        <v>269</v>
      </c>
    </row>
    <row r="220" spans="2:65" s="10" customFormat="1" ht="22.5" customHeight="1">
      <c r="B220" s="150"/>
      <c r="C220" s="151"/>
      <c r="D220" s="151"/>
      <c r="E220" s="152" t="s">
        <v>5</v>
      </c>
      <c r="F220" s="500" t="s">
        <v>94</v>
      </c>
      <c r="G220" s="501"/>
      <c r="H220" s="501"/>
      <c r="I220" s="501"/>
      <c r="J220" s="151"/>
      <c r="K220" s="153">
        <v>2</v>
      </c>
      <c r="L220" s="151"/>
      <c r="M220" s="151"/>
      <c r="N220" s="151"/>
      <c r="O220" s="151"/>
      <c r="P220" s="151"/>
      <c r="Q220" s="151"/>
      <c r="R220" s="154"/>
      <c r="T220" s="155"/>
      <c r="U220" s="151"/>
      <c r="V220" s="151"/>
      <c r="W220" s="151"/>
      <c r="X220" s="151"/>
      <c r="Y220" s="151"/>
      <c r="Z220" s="151"/>
      <c r="AA220" s="151"/>
      <c r="AB220" s="151"/>
      <c r="AC220" s="151"/>
      <c r="AD220" s="156"/>
      <c r="AT220" s="157" t="s">
        <v>156</v>
      </c>
      <c r="AU220" s="157" t="s">
        <v>94</v>
      </c>
      <c r="AV220" s="10" t="s">
        <v>94</v>
      </c>
      <c r="AW220" s="10" t="s">
        <v>7</v>
      </c>
      <c r="AX220" s="10" t="s">
        <v>78</v>
      </c>
      <c r="AY220" s="157" t="s">
        <v>148</v>
      </c>
    </row>
    <row r="221" spans="2:65" s="11" customFormat="1" ht="22.5" customHeight="1">
      <c r="B221" s="158"/>
      <c r="C221" s="159"/>
      <c r="D221" s="159"/>
      <c r="E221" s="160" t="s">
        <v>5</v>
      </c>
      <c r="F221" s="502" t="s">
        <v>157</v>
      </c>
      <c r="G221" s="503"/>
      <c r="H221" s="503"/>
      <c r="I221" s="503"/>
      <c r="J221" s="159"/>
      <c r="K221" s="161">
        <v>2</v>
      </c>
      <c r="L221" s="159"/>
      <c r="M221" s="159"/>
      <c r="N221" s="159"/>
      <c r="O221" s="159"/>
      <c r="P221" s="159"/>
      <c r="Q221" s="159"/>
      <c r="R221" s="162"/>
      <c r="T221" s="163"/>
      <c r="U221" s="159"/>
      <c r="V221" s="159"/>
      <c r="W221" s="159"/>
      <c r="X221" s="159"/>
      <c r="Y221" s="159"/>
      <c r="Z221" s="159"/>
      <c r="AA221" s="159"/>
      <c r="AB221" s="159"/>
      <c r="AC221" s="159"/>
      <c r="AD221" s="164"/>
      <c r="AT221" s="165" t="s">
        <v>156</v>
      </c>
      <c r="AU221" s="165" t="s">
        <v>94</v>
      </c>
      <c r="AV221" s="11" t="s">
        <v>153</v>
      </c>
      <c r="AW221" s="11" t="s">
        <v>7</v>
      </c>
      <c r="AX221" s="11" t="s">
        <v>83</v>
      </c>
      <c r="AY221" s="165" t="s">
        <v>148</v>
      </c>
    </row>
    <row r="222" spans="2:65" s="9" customFormat="1" ht="29.85" customHeight="1">
      <c r="B222" s="127"/>
      <c r="C222" s="128"/>
      <c r="D222" s="138" t="s">
        <v>111</v>
      </c>
      <c r="E222" s="138"/>
      <c r="F222" s="138"/>
      <c r="G222" s="138"/>
      <c r="H222" s="138"/>
      <c r="I222" s="138"/>
      <c r="J222" s="138"/>
      <c r="K222" s="138"/>
      <c r="L222" s="138"/>
      <c r="M222" s="507">
        <f>BK222</f>
        <v>0</v>
      </c>
      <c r="N222" s="508"/>
      <c r="O222" s="508"/>
      <c r="P222" s="508"/>
      <c r="Q222" s="508"/>
      <c r="R222" s="130"/>
      <c r="T222" s="131"/>
      <c r="U222" s="128"/>
      <c r="V222" s="128"/>
      <c r="W222" s="132">
        <f>SUM(W223:W225)</f>
        <v>0</v>
      </c>
      <c r="X222" s="132">
        <f>SUM(X223:X225)</f>
        <v>0</v>
      </c>
      <c r="Y222" s="128"/>
      <c r="Z222" s="133">
        <f>SUM(Z223:Z225)</f>
        <v>0.75010599999999994</v>
      </c>
      <c r="AA222" s="128"/>
      <c r="AB222" s="133">
        <f>SUM(AB223:AB225)</f>
        <v>0</v>
      </c>
      <c r="AC222" s="128"/>
      <c r="AD222" s="134">
        <f>SUM(AD223:AD225)</f>
        <v>0</v>
      </c>
      <c r="AR222" s="135" t="s">
        <v>83</v>
      </c>
      <c r="AT222" s="136" t="s">
        <v>77</v>
      </c>
      <c r="AU222" s="136" t="s">
        <v>83</v>
      </c>
      <c r="AY222" s="135" t="s">
        <v>148</v>
      </c>
      <c r="BK222" s="137">
        <f>SUM(BK223:BK225)</f>
        <v>0</v>
      </c>
    </row>
    <row r="223" spans="2:65" s="1" customFormat="1" ht="31.5" customHeight="1">
      <c r="B223" s="139"/>
      <c r="C223" s="140" t="s">
        <v>270</v>
      </c>
      <c r="D223" s="140" t="s">
        <v>149</v>
      </c>
      <c r="E223" s="141" t="s">
        <v>271</v>
      </c>
      <c r="F223" s="498" t="s">
        <v>272</v>
      </c>
      <c r="G223" s="498"/>
      <c r="H223" s="498"/>
      <c r="I223" s="498"/>
      <c r="J223" s="142" t="s">
        <v>170</v>
      </c>
      <c r="K223" s="143">
        <v>5.726</v>
      </c>
      <c r="L223" s="144"/>
      <c r="M223" s="499"/>
      <c r="N223" s="499"/>
      <c r="O223" s="499"/>
      <c r="P223" s="499">
        <f>ROUND(V223*K223,2)</f>
        <v>0</v>
      </c>
      <c r="Q223" s="499"/>
      <c r="R223" s="145"/>
      <c r="T223" s="146" t="s">
        <v>5</v>
      </c>
      <c r="U223" s="43" t="s">
        <v>41</v>
      </c>
      <c r="V223" s="104">
        <f>L223+M223</f>
        <v>0</v>
      </c>
      <c r="W223" s="104">
        <f>ROUND(L223*K223,2)</f>
        <v>0</v>
      </c>
      <c r="X223" s="104">
        <f>ROUND(M223*K223,2)</f>
        <v>0</v>
      </c>
      <c r="Y223" s="147">
        <v>0.125</v>
      </c>
      <c r="Z223" s="147">
        <f>Y223*K223</f>
        <v>0.71575</v>
      </c>
      <c r="AA223" s="147">
        <v>0</v>
      </c>
      <c r="AB223" s="147">
        <f>AA223*K223</f>
        <v>0</v>
      </c>
      <c r="AC223" s="147">
        <v>0</v>
      </c>
      <c r="AD223" s="148">
        <f>AC223*K223</f>
        <v>0</v>
      </c>
      <c r="AR223" s="20" t="s">
        <v>153</v>
      </c>
      <c r="AT223" s="20" t="s">
        <v>149</v>
      </c>
      <c r="AU223" s="20" t="s">
        <v>94</v>
      </c>
      <c r="AY223" s="20" t="s">
        <v>148</v>
      </c>
      <c r="BE223" s="149">
        <f>IF(U223="základní",P223,0)</f>
        <v>0</v>
      </c>
      <c r="BF223" s="149">
        <f>IF(U223="snížená",P223,0)</f>
        <v>0</v>
      </c>
      <c r="BG223" s="149">
        <f>IF(U223="zákl. přenesená",P223,0)</f>
        <v>0</v>
      </c>
      <c r="BH223" s="149">
        <f>IF(U223="sníž. přenesená",P223,0)</f>
        <v>0</v>
      </c>
      <c r="BI223" s="149">
        <f>IF(U223="nulová",P223,0)</f>
        <v>0</v>
      </c>
      <c r="BJ223" s="20" t="s">
        <v>83</v>
      </c>
      <c r="BK223" s="149">
        <f>ROUND(V223*K223,2)</f>
        <v>0</v>
      </c>
      <c r="BL223" s="20" t="s">
        <v>153</v>
      </c>
      <c r="BM223" s="20" t="s">
        <v>273</v>
      </c>
    </row>
    <row r="224" spans="2:65" s="1" customFormat="1" ht="31.5" customHeight="1">
      <c r="B224" s="139"/>
      <c r="C224" s="140" t="s">
        <v>274</v>
      </c>
      <c r="D224" s="140" t="s">
        <v>149</v>
      </c>
      <c r="E224" s="141" t="s">
        <v>275</v>
      </c>
      <c r="F224" s="498" t="s">
        <v>276</v>
      </c>
      <c r="G224" s="498"/>
      <c r="H224" s="498"/>
      <c r="I224" s="498"/>
      <c r="J224" s="142" t="s">
        <v>170</v>
      </c>
      <c r="K224" s="143">
        <v>5.726</v>
      </c>
      <c r="L224" s="144"/>
      <c r="M224" s="499"/>
      <c r="N224" s="499"/>
      <c r="O224" s="499"/>
      <c r="P224" s="499">
        <f>ROUND(V224*K224,2)</f>
        <v>0</v>
      </c>
      <c r="Q224" s="499"/>
      <c r="R224" s="145"/>
      <c r="T224" s="146" t="s">
        <v>5</v>
      </c>
      <c r="U224" s="43" t="s">
        <v>41</v>
      </c>
      <c r="V224" s="104">
        <f>L224+M224</f>
        <v>0</v>
      </c>
      <c r="W224" s="104">
        <f>ROUND(L224*K224,2)</f>
        <v>0</v>
      </c>
      <c r="X224" s="104">
        <f>ROUND(M224*K224,2)</f>
        <v>0</v>
      </c>
      <c r="Y224" s="147">
        <v>6.0000000000000001E-3</v>
      </c>
      <c r="Z224" s="147">
        <f>Y224*K224</f>
        <v>3.4355999999999998E-2</v>
      </c>
      <c r="AA224" s="147">
        <v>0</v>
      </c>
      <c r="AB224" s="147">
        <f>AA224*K224</f>
        <v>0</v>
      </c>
      <c r="AC224" s="147">
        <v>0</v>
      </c>
      <c r="AD224" s="148">
        <f>AC224*K224</f>
        <v>0</v>
      </c>
      <c r="AR224" s="20" t="s">
        <v>153</v>
      </c>
      <c r="AT224" s="20" t="s">
        <v>149</v>
      </c>
      <c r="AU224" s="20" t="s">
        <v>94</v>
      </c>
      <c r="AY224" s="20" t="s">
        <v>148</v>
      </c>
      <c r="BE224" s="149">
        <f>IF(U224="základní",P224,0)</f>
        <v>0</v>
      </c>
      <c r="BF224" s="149">
        <f>IF(U224="snížená",P224,0)</f>
        <v>0</v>
      </c>
      <c r="BG224" s="149">
        <f>IF(U224="zákl. přenesená",P224,0)</f>
        <v>0</v>
      </c>
      <c r="BH224" s="149">
        <f>IF(U224="sníž. přenesená",P224,0)</f>
        <v>0</v>
      </c>
      <c r="BI224" s="149">
        <f>IF(U224="nulová",P224,0)</f>
        <v>0</v>
      </c>
      <c r="BJ224" s="20" t="s">
        <v>83</v>
      </c>
      <c r="BK224" s="149">
        <f>ROUND(V224*K224,2)</f>
        <v>0</v>
      </c>
      <c r="BL224" s="20" t="s">
        <v>153</v>
      </c>
      <c r="BM224" s="20" t="s">
        <v>277</v>
      </c>
    </row>
    <row r="225" spans="2:65" s="1" customFormat="1" ht="31.5" customHeight="1">
      <c r="B225" s="139"/>
      <c r="C225" s="140" t="s">
        <v>278</v>
      </c>
      <c r="D225" s="140" t="s">
        <v>149</v>
      </c>
      <c r="E225" s="141" t="s">
        <v>279</v>
      </c>
      <c r="F225" s="498" t="s">
        <v>280</v>
      </c>
      <c r="G225" s="498"/>
      <c r="H225" s="498"/>
      <c r="I225" s="498"/>
      <c r="J225" s="142" t="s">
        <v>170</v>
      </c>
      <c r="K225" s="143">
        <v>5.726</v>
      </c>
      <c r="L225" s="144"/>
      <c r="M225" s="499"/>
      <c r="N225" s="499"/>
      <c r="O225" s="499"/>
      <c r="P225" s="499">
        <f>ROUND(V225*K225,2)</f>
        <v>0</v>
      </c>
      <c r="Q225" s="499"/>
      <c r="R225" s="145"/>
      <c r="T225" s="146" t="s">
        <v>5</v>
      </c>
      <c r="U225" s="43" t="s">
        <v>41</v>
      </c>
      <c r="V225" s="104">
        <f>L225+M225</f>
        <v>0</v>
      </c>
      <c r="W225" s="104">
        <f>ROUND(L225*K225,2)</f>
        <v>0</v>
      </c>
      <c r="X225" s="104">
        <f>ROUND(M225*K225,2)</f>
        <v>0</v>
      </c>
      <c r="Y225" s="147">
        <v>0</v>
      </c>
      <c r="Z225" s="147">
        <f>Y225*K225</f>
        <v>0</v>
      </c>
      <c r="AA225" s="147">
        <v>0</v>
      </c>
      <c r="AB225" s="147">
        <f>AA225*K225</f>
        <v>0</v>
      </c>
      <c r="AC225" s="147">
        <v>0</v>
      </c>
      <c r="AD225" s="148">
        <f>AC225*K225</f>
        <v>0</v>
      </c>
      <c r="AR225" s="20" t="s">
        <v>153</v>
      </c>
      <c r="AT225" s="20" t="s">
        <v>149</v>
      </c>
      <c r="AU225" s="20" t="s">
        <v>94</v>
      </c>
      <c r="AY225" s="20" t="s">
        <v>148</v>
      </c>
      <c r="BE225" s="149">
        <f>IF(U225="základní",P225,0)</f>
        <v>0</v>
      </c>
      <c r="BF225" s="149">
        <f>IF(U225="snížená",P225,0)</f>
        <v>0</v>
      </c>
      <c r="BG225" s="149">
        <f>IF(U225="zákl. přenesená",P225,0)</f>
        <v>0</v>
      </c>
      <c r="BH225" s="149">
        <f>IF(U225="sníž. přenesená",P225,0)</f>
        <v>0</v>
      </c>
      <c r="BI225" s="149">
        <f>IF(U225="nulová",P225,0)</f>
        <v>0</v>
      </c>
      <c r="BJ225" s="20" t="s">
        <v>83</v>
      </c>
      <c r="BK225" s="149">
        <f>ROUND(V225*K225,2)</f>
        <v>0</v>
      </c>
      <c r="BL225" s="20" t="s">
        <v>153</v>
      </c>
      <c r="BM225" s="20" t="s">
        <v>281</v>
      </c>
    </row>
    <row r="226" spans="2:65" s="9" customFormat="1" ht="29.85" customHeight="1">
      <c r="B226" s="127"/>
      <c r="C226" s="128"/>
      <c r="D226" s="138" t="s">
        <v>112</v>
      </c>
      <c r="E226" s="138"/>
      <c r="F226" s="138"/>
      <c r="G226" s="138"/>
      <c r="H226" s="138"/>
      <c r="I226" s="138"/>
      <c r="J226" s="138"/>
      <c r="K226" s="138"/>
      <c r="L226" s="138"/>
      <c r="M226" s="518">
        <f>BK226</f>
        <v>0</v>
      </c>
      <c r="N226" s="519"/>
      <c r="O226" s="519"/>
      <c r="P226" s="519"/>
      <c r="Q226" s="519"/>
      <c r="R226" s="130"/>
      <c r="T226" s="131"/>
      <c r="U226" s="128"/>
      <c r="V226" s="128"/>
      <c r="W226" s="132">
        <f>W227</f>
        <v>0</v>
      </c>
      <c r="X226" s="132">
        <f>X227</f>
        <v>0</v>
      </c>
      <c r="Y226" s="128"/>
      <c r="Z226" s="133">
        <f>Z227</f>
        <v>1.1035680000000001</v>
      </c>
      <c r="AA226" s="128"/>
      <c r="AB226" s="133">
        <f>AB227</f>
        <v>0</v>
      </c>
      <c r="AC226" s="128"/>
      <c r="AD226" s="134">
        <f>AD227</f>
        <v>0</v>
      </c>
      <c r="AR226" s="135" t="s">
        <v>83</v>
      </c>
      <c r="AT226" s="136" t="s">
        <v>77</v>
      </c>
      <c r="AU226" s="136" t="s">
        <v>83</v>
      </c>
      <c r="AY226" s="135" t="s">
        <v>148</v>
      </c>
      <c r="BK226" s="137">
        <f>BK227</f>
        <v>0</v>
      </c>
    </row>
    <row r="227" spans="2:65" s="1" customFormat="1" ht="22.5" customHeight="1">
      <c r="B227" s="139"/>
      <c r="C227" s="140" t="s">
        <v>282</v>
      </c>
      <c r="D227" s="140" t="s">
        <v>149</v>
      </c>
      <c r="E227" s="141" t="s">
        <v>283</v>
      </c>
      <c r="F227" s="498" t="s">
        <v>284</v>
      </c>
      <c r="G227" s="498"/>
      <c r="H227" s="498"/>
      <c r="I227" s="498"/>
      <c r="J227" s="142" t="s">
        <v>170</v>
      </c>
      <c r="K227" s="143">
        <v>1.3280000000000001</v>
      </c>
      <c r="L227" s="144"/>
      <c r="M227" s="499"/>
      <c r="N227" s="499"/>
      <c r="O227" s="499"/>
      <c r="P227" s="499">
        <f>ROUND(V227*K227,2)</f>
        <v>0</v>
      </c>
      <c r="Q227" s="499"/>
      <c r="R227" s="145"/>
      <c r="T227" s="146" t="s">
        <v>5</v>
      </c>
      <c r="U227" s="43" t="s">
        <v>41</v>
      </c>
      <c r="V227" s="104">
        <f>L227+M227</f>
        <v>0</v>
      </c>
      <c r="W227" s="104">
        <f>ROUND(L227*K227,2)</f>
        <v>0</v>
      </c>
      <c r="X227" s="104">
        <f>ROUND(M227*K227,2)</f>
        <v>0</v>
      </c>
      <c r="Y227" s="147">
        <v>0.83099999999999996</v>
      </c>
      <c r="Z227" s="147">
        <f>Y227*K227</f>
        <v>1.1035680000000001</v>
      </c>
      <c r="AA227" s="147">
        <v>0</v>
      </c>
      <c r="AB227" s="147">
        <f>AA227*K227</f>
        <v>0</v>
      </c>
      <c r="AC227" s="147">
        <v>0</v>
      </c>
      <c r="AD227" s="148">
        <f>AC227*K227</f>
        <v>0</v>
      </c>
      <c r="AR227" s="20" t="s">
        <v>153</v>
      </c>
      <c r="AT227" s="20" t="s">
        <v>149</v>
      </c>
      <c r="AU227" s="20" t="s">
        <v>94</v>
      </c>
      <c r="AY227" s="20" t="s">
        <v>148</v>
      </c>
      <c r="BE227" s="149">
        <f>IF(U227="základní",P227,0)</f>
        <v>0</v>
      </c>
      <c r="BF227" s="149">
        <f>IF(U227="snížená",P227,0)</f>
        <v>0</v>
      </c>
      <c r="BG227" s="149">
        <f>IF(U227="zákl. přenesená",P227,0)</f>
        <v>0</v>
      </c>
      <c r="BH227" s="149">
        <f>IF(U227="sníž. přenesená",P227,0)</f>
        <v>0</v>
      </c>
      <c r="BI227" s="149">
        <f>IF(U227="nulová",P227,0)</f>
        <v>0</v>
      </c>
      <c r="BJ227" s="20" t="s">
        <v>83</v>
      </c>
      <c r="BK227" s="149">
        <f>ROUND(V227*K227,2)</f>
        <v>0</v>
      </c>
      <c r="BL227" s="20" t="s">
        <v>153</v>
      </c>
      <c r="BM227" s="20" t="s">
        <v>285</v>
      </c>
    </row>
    <row r="228" spans="2:65" s="9" customFormat="1" ht="37.35" customHeight="1">
      <c r="B228" s="127"/>
      <c r="C228" s="128"/>
      <c r="D228" s="129" t="s">
        <v>113</v>
      </c>
      <c r="E228" s="129"/>
      <c r="F228" s="129"/>
      <c r="G228" s="129"/>
      <c r="H228" s="129"/>
      <c r="I228" s="129"/>
      <c r="J228" s="129"/>
      <c r="K228" s="129"/>
      <c r="L228" s="129"/>
      <c r="M228" s="523">
        <f>BK228</f>
        <v>0</v>
      </c>
      <c r="N228" s="524"/>
      <c r="O228" s="524"/>
      <c r="P228" s="524"/>
      <c r="Q228" s="524"/>
      <c r="R228" s="130"/>
      <c r="T228" s="131"/>
      <c r="U228" s="128"/>
      <c r="V228" s="128"/>
      <c r="W228" s="132">
        <f>W229+W238+W246+W249+W251+W256+W280+W288+W306+W314+W322+W333</f>
        <v>0</v>
      </c>
      <c r="X228" s="132">
        <f>X229+X238+X246+X249+X251+X256+X280+X288+X306+X314+X322+X333</f>
        <v>0</v>
      </c>
      <c r="Y228" s="128"/>
      <c r="Z228" s="133">
        <f>Z229+Z238+Z246+Z249+Z251+Z256+Z280+Z288+Z306+Z314+Z322+Z333</f>
        <v>185.97201499999997</v>
      </c>
      <c r="AA228" s="128"/>
      <c r="AB228" s="133">
        <f>AB229+AB238+AB246+AB249+AB251+AB256+AB280+AB288+AB306+AB314+AB322+AB333</f>
        <v>3.5522664099999997</v>
      </c>
      <c r="AC228" s="128"/>
      <c r="AD228" s="134">
        <f>AD229+AD238+AD246+AD249+AD251+AD256+AD280+AD288+AD306+AD314+AD322+AD333</f>
        <v>0.59419294999999994</v>
      </c>
      <c r="AR228" s="135" t="s">
        <v>94</v>
      </c>
      <c r="AT228" s="136" t="s">
        <v>77</v>
      </c>
      <c r="AU228" s="136" t="s">
        <v>78</v>
      </c>
      <c r="AY228" s="135" t="s">
        <v>148</v>
      </c>
      <c r="BK228" s="137">
        <f>BK229+BK238+BK246+BK249+BK251+BK256+BK280+BK288+BK306+BK314+BK322+BK333</f>
        <v>0</v>
      </c>
    </row>
    <row r="229" spans="2:65" s="9" customFormat="1" ht="19.899999999999999" customHeight="1">
      <c r="B229" s="127"/>
      <c r="C229" s="128"/>
      <c r="D229" s="138" t="s">
        <v>114</v>
      </c>
      <c r="E229" s="138"/>
      <c r="F229" s="138"/>
      <c r="G229" s="138"/>
      <c r="H229" s="138"/>
      <c r="I229" s="138"/>
      <c r="J229" s="138"/>
      <c r="K229" s="138"/>
      <c r="L229" s="138"/>
      <c r="M229" s="507">
        <f>BK229</f>
        <v>0</v>
      </c>
      <c r="N229" s="508"/>
      <c r="O229" s="508"/>
      <c r="P229" s="508"/>
      <c r="Q229" s="508"/>
      <c r="R229" s="130"/>
      <c r="T229" s="131"/>
      <c r="U229" s="128"/>
      <c r="V229" s="128"/>
      <c r="W229" s="132">
        <f>SUM(W230:W237)</f>
        <v>0</v>
      </c>
      <c r="X229" s="132">
        <f>SUM(X230:X237)</f>
        <v>0</v>
      </c>
      <c r="Y229" s="128"/>
      <c r="Z229" s="133">
        <f>SUM(Z230:Z237)</f>
        <v>0.77437499999999992</v>
      </c>
      <c r="AA229" s="128"/>
      <c r="AB229" s="133">
        <f>SUM(AB230:AB237)</f>
        <v>1.2938000000000002E-2</v>
      </c>
      <c r="AC229" s="128"/>
      <c r="AD229" s="134">
        <f>SUM(AD230:AD237)</f>
        <v>0</v>
      </c>
      <c r="AR229" s="135" t="s">
        <v>94</v>
      </c>
      <c r="AT229" s="136" t="s">
        <v>77</v>
      </c>
      <c r="AU229" s="136" t="s">
        <v>83</v>
      </c>
      <c r="AY229" s="135" t="s">
        <v>148</v>
      </c>
      <c r="BK229" s="137">
        <f>SUM(BK230:BK237)</f>
        <v>0</v>
      </c>
    </row>
    <row r="230" spans="2:65" s="1" customFormat="1" ht="31.5" customHeight="1">
      <c r="B230" s="139"/>
      <c r="C230" s="140" t="s">
        <v>286</v>
      </c>
      <c r="D230" s="140" t="s">
        <v>149</v>
      </c>
      <c r="E230" s="141" t="s">
        <v>287</v>
      </c>
      <c r="F230" s="498" t="s">
        <v>288</v>
      </c>
      <c r="G230" s="498"/>
      <c r="H230" s="498"/>
      <c r="I230" s="498"/>
      <c r="J230" s="142" t="s">
        <v>165</v>
      </c>
      <c r="K230" s="143">
        <v>8.625</v>
      </c>
      <c r="L230" s="144"/>
      <c r="M230" s="499"/>
      <c r="N230" s="499"/>
      <c r="O230" s="499"/>
      <c r="P230" s="499">
        <f>ROUND(V230*K230,2)</f>
        <v>0</v>
      </c>
      <c r="Q230" s="499"/>
      <c r="R230" s="145"/>
      <c r="T230" s="146" t="s">
        <v>5</v>
      </c>
      <c r="U230" s="43" t="s">
        <v>41</v>
      </c>
      <c r="V230" s="104">
        <f>L230+M230</f>
        <v>0</v>
      </c>
      <c r="W230" s="104">
        <f>ROUND(L230*K230,2)</f>
        <v>0</v>
      </c>
      <c r="X230" s="104">
        <f>ROUND(M230*K230,2)</f>
        <v>0</v>
      </c>
      <c r="Y230" s="147">
        <v>8.6999999999999994E-2</v>
      </c>
      <c r="Z230" s="147">
        <f>Y230*K230</f>
        <v>0.7503749999999999</v>
      </c>
      <c r="AA230" s="147">
        <v>0</v>
      </c>
      <c r="AB230" s="147">
        <f>AA230*K230</f>
        <v>0</v>
      </c>
      <c r="AC230" s="147">
        <v>0</v>
      </c>
      <c r="AD230" s="148">
        <f>AC230*K230</f>
        <v>0</v>
      </c>
      <c r="AR230" s="20" t="s">
        <v>235</v>
      </c>
      <c r="AT230" s="20" t="s">
        <v>149</v>
      </c>
      <c r="AU230" s="20" t="s">
        <v>94</v>
      </c>
      <c r="AY230" s="20" t="s">
        <v>148</v>
      </c>
      <c r="BE230" s="149">
        <f>IF(U230="základní",P230,0)</f>
        <v>0</v>
      </c>
      <c r="BF230" s="149">
        <f>IF(U230="snížená",P230,0)</f>
        <v>0</v>
      </c>
      <c r="BG230" s="149">
        <f>IF(U230="zákl. přenesená",P230,0)</f>
        <v>0</v>
      </c>
      <c r="BH230" s="149">
        <f>IF(U230="sníž. přenesená",P230,0)</f>
        <v>0</v>
      </c>
      <c r="BI230" s="149">
        <f>IF(U230="nulová",P230,0)</f>
        <v>0</v>
      </c>
      <c r="BJ230" s="20" t="s">
        <v>83</v>
      </c>
      <c r="BK230" s="149">
        <f>ROUND(V230*K230,2)</f>
        <v>0</v>
      </c>
      <c r="BL230" s="20" t="s">
        <v>235</v>
      </c>
      <c r="BM230" s="20" t="s">
        <v>289</v>
      </c>
    </row>
    <row r="231" spans="2:65" s="10" customFormat="1" ht="22.5" customHeight="1">
      <c r="B231" s="150"/>
      <c r="C231" s="151"/>
      <c r="D231" s="151"/>
      <c r="E231" s="152" t="s">
        <v>5</v>
      </c>
      <c r="F231" s="500" t="s">
        <v>290</v>
      </c>
      <c r="G231" s="501"/>
      <c r="H231" s="501"/>
      <c r="I231" s="501"/>
      <c r="J231" s="151"/>
      <c r="K231" s="153">
        <v>8.625</v>
      </c>
      <c r="L231" s="151"/>
      <c r="M231" s="151"/>
      <c r="N231" s="151"/>
      <c r="O231" s="151"/>
      <c r="P231" s="151"/>
      <c r="Q231" s="151"/>
      <c r="R231" s="154"/>
      <c r="T231" s="155"/>
      <c r="U231" s="151"/>
      <c r="V231" s="151"/>
      <c r="W231" s="151"/>
      <c r="X231" s="151"/>
      <c r="Y231" s="151"/>
      <c r="Z231" s="151"/>
      <c r="AA231" s="151"/>
      <c r="AB231" s="151"/>
      <c r="AC231" s="151"/>
      <c r="AD231" s="156"/>
      <c r="AT231" s="157" t="s">
        <v>156</v>
      </c>
      <c r="AU231" s="157" t="s">
        <v>94</v>
      </c>
      <c r="AV231" s="10" t="s">
        <v>94</v>
      </c>
      <c r="AW231" s="10" t="s">
        <v>7</v>
      </c>
      <c r="AX231" s="10" t="s">
        <v>78</v>
      </c>
      <c r="AY231" s="157" t="s">
        <v>148</v>
      </c>
    </row>
    <row r="232" spans="2:65" s="11" customFormat="1" ht="22.5" customHeight="1">
      <c r="B232" s="158"/>
      <c r="C232" s="159"/>
      <c r="D232" s="159"/>
      <c r="E232" s="160" t="s">
        <v>5</v>
      </c>
      <c r="F232" s="502" t="s">
        <v>157</v>
      </c>
      <c r="G232" s="503"/>
      <c r="H232" s="503"/>
      <c r="I232" s="503"/>
      <c r="J232" s="159"/>
      <c r="K232" s="161">
        <v>8.625</v>
      </c>
      <c r="L232" s="159"/>
      <c r="M232" s="159"/>
      <c r="N232" s="159"/>
      <c r="O232" s="159"/>
      <c r="P232" s="159"/>
      <c r="Q232" s="159"/>
      <c r="R232" s="162"/>
      <c r="T232" s="163"/>
      <c r="U232" s="159"/>
      <c r="V232" s="159"/>
      <c r="W232" s="159"/>
      <c r="X232" s="159"/>
      <c r="Y232" s="159"/>
      <c r="Z232" s="159"/>
      <c r="AA232" s="159"/>
      <c r="AB232" s="159"/>
      <c r="AC232" s="159"/>
      <c r="AD232" s="164"/>
      <c r="AT232" s="165" t="s">
        <v>156</v>
      </c>
      <c r="AU232" s="165" t="s">
        <v>94</v>
      </c>
      <c r="AV232" s="11" t="s">
        <v>153</v>
      </c>
      <c r="AW232" s="11" t="s">
        <v>7</v>
      </c>
      <c r="AX232" s="11" t="s">
        <v>83</v>
      </c>
      <c r="AY232" s="165" t="s">
        <v>148</v>
      </c>
    </row>
    <row r="233" spans="2:65" s="1" customFormat="1" ht="22.5" customHeight="1">
      <c r="B233" s="139"/>
      <c r="C233" s="174" t="s">
        <v>291</v>
      </c>
      <c r="D233" s="174" t="s">
        <v>176</v>
      </c>
      <c r="E233" s="175" t="s">
        <v>292</v>
      </c>
      <c r="F233" s="515" t="s">
        <v>293</v>
      </c>
      <c r="G233" s="515"/>
      <c r="H233" s="515"/>
      <c r="I233" s="515"/>
      <c r="J233" s="176" t="s">
        <v>294</v>
      </c>
      <c r="K233" s="177">
        <v>12.938000000000001</v>
      </c>
      <c r="L233" s="178"/>
      <c r="M233" s="516"/>
      <c r="N233" s="516"/>
      <c r="O233" s="517"/>
      <c r="P233" s="499">
        <f>ROUND(V233*K233,2)</f>
        <v>0</v>
      </c>
      <c r="Q233" s="499"/>
      <c r="R233" s="145"/>
      <c r="T233" s="146" t="s">
        <v>5</v>
      </c>
      <c r="U233" s="43" t="s">
        <v>41</v>
      </c>
      <c r="V233" s="104">
        <f>L233+M233</f>
        <v>0</v>
      </c>
      <c r="W233" s="104">
        <f>ROUND(L233*K233,2)</f>
        <v>0</v>
      </c>
      <c r="X233" s="104">
        <f>ROUND(M233*K233,2)</f>
        <v>0</v>
      </c>
      <c r="Y233" s="147">
        <v>0</v>
      </c>
      <c r="Z233" s="147">
        <f>Y233*K233</f>
        <v>0</v>
      </c>
      <c r="AA233" s="147">
        <v>1E-3</v>
      </c>
      <c r="AB233" s="147">
        <f>AA233*K233</f>
        <v>1.2938000000000002E-2</v>
      </c>
      <c r="AC233" s="147">
        <v>0</v>
      </c>
      <c r="AD233" s="148">
        <f>AC233*K233</f>
        <v>0</v>
      </c>
      <c r="AR233" s="20" t="s">
        <v>295</v>
      </c>
      <c r="AT233" s="20" t="s">
        <v>176</v>
      </c>
      <c r="AU233" s="20" t="s">
        <v>94</v>
      </c>
      <c r="AY233" s="20" t="s">
        <v>148</v>
      </c>
      <c r="BE233" s="149">
        <f>IF(U233="základní",P233,0)</f>
        <v>0</v>
      </c>
      <c r="BF233" s="149">
        <f>IF(U233="snížená",P233,0)</f>
        <v>0</v>
      </c>
      <c r="BG233" s="149">
        <f>IF(U233="zákl. přenesená",P233,0)</f>
        <v>0</v>
      </c>
      <c r="BH233" s="149">
        <f>IF(U233="sníž. přenesená",P233,0)</f>
        <v>0</v>
      </c>
      <c r="BI233" s="149">
        <f>IF(U233="nulová",P233,0)</f>
        <v>0</v>
      </c>
      <c r="BJ233" s="20" t="s">
        <v>83</v>
      </c>
      <c r="BK233" s="149">
        <f>ROUND(V233*K233,2)</f>
        <v>0</v>
      </c>
      <c r="BL233" s="20" t="s">
        <v>235</v>
      </c>
      <c r="BM233" s="20" t="s">
        <v>296</v>
      </c>
    </row>
    <row r="234" spans="2:65" s="10" customFormat="1" ht="22.5" customHeight="1">
      <c r="B234" s="150"/>
      <c r="C234" s="151"/>
      <c r="D234" s="151"/>
      <c r="E234" s="152" t="s">
        <v>5</v>
      </c>
      <c r="F234" s="500" t="s">
        <v>297</v>
      </c>
      <c r="G234" s="501"/>
      <c r="H234" s="501"/>
      <c r="I234" s="501"/>
      <c r="J234" s="151"/>
      <c r="K234" s="153">
        <v>12.938000000000001</v>
      </c>
      <c r="L234" s="151"/>
      <c r="M234" s="151"/>
      <c r="N234" s="151"/>
      <c r="O234" s="151"/>
      <c r="P234" s="151"/>
      <c r="Q234" s="151"/>
      <c r="R234" s="154"/>
      <c r="T234" s="155"/>
      <c r="U234" s="151"/>
      <c r="V234" s="151"/>
      <c r="W234" s="151"/>
      <c r="X234" s="151"/>
      <c r="Y234" s="151"/>
      <c r="Z234" s="151"/>
      <c r="AA234" s="151"/>
      <c r="AB234" s="151"/>
      <c r="AC234" s="151"/>
      <c r="AD234" s="156"/>
      <c r="AT234" s="157" t="s">
        <v>156</v>
      </c>
      <c r="AU234" s="157" t="s">
        <v>94</v>
      </c>
      <c r="AV234" s="10" t="s">
        <v>94</v>
      </c>
      <c r="AW234" s="10" t="s">
        <v>7</v>
      </c>
      <c r="AX234" s="10" t="s">
        <v>78</v>
      </c>
      <c r="AY234" s="157" t="s">
        <v>148</v>
      </c>
    </row>
    <row r="235" spans="2:65" s="11" customFormat="1" ht="22.5" customHeight="1">
      <c r="B235" s="158"/>
      <c r="C235" s="159"/>
      <c r="D235" s="159"/>
      <c r="E235" s="160" t="s">
        <v>5</v>
      </c>
      <c r="F235" s="502" t="s">
        <v>157</v>
      </c>
      <c r="G235" s="503"/>
      <c r="H235" s="503"/>
      <c r="I235" s="503"/>
      <c r="J235" s="159"/>
      <c r="K235" s="161">
        <v>12.938000000000001</v>
      </c>
      <c r="L235" s="159"/>
      <c r="M235" s="159"/>
      <c r="N235" s="159"/>
      <c r="O235" s="159"/>
      <c r="P235" s="159"/>
      <c r="Q235" s="159"/>
      <c r="R235" s="162"/>
      <c r="T235" s="163"/>
      <c r="U235" s="159"/>
      <c r="V235" s="159"/>
      <c r="W235" s="159"/>
      <c r="X235" s="159"/>
      <c r="Y235" s="159"/>
      <c r="Z235" s="159"/>
      <c r="AA235" s="159"/>
      <c r="AB235" s="159"/>
      <c r="AC235" s="159"/>
      <c r="AD235" s="164"/>
      <c r="AT235" s="165" t="s">
        <v>156</v>
      </c>
      <c r="AU235" s="165" t="s">
        <v>94</v>
      </c>
      <c r="AV235" s="11" t="s">
        <v>153</v>
      </c>
      <c r="AW235" s="11" t="s">
        <v>7</v>
      </c>
      <c r="AX235" s="11" t="s">
        <v>83</v>
      </c>
      <c r="AY235" s="165" t="s">
        <v>148</v>
      </c>
    </row>
    <row r="236" spans="2:65" s="1" customFormat="1" ht="22.5" customHeight="1">
      <c r="B236" s="139"/>
      <c r="C236" s="140" t="s">
        <v>298</v>
      </c>
      <c r="D236" s="140" t="s">
        <v>149</v>
      </c>
      <c r="E236" s="141" t="s">
        <v>299</v>
      </c>
      <c r="F236" s="498" t="s">
        <v>300</v>
      </c>
      <c r="G236" s="498"/>
      <c r="H236" s="498"/>
      <c r="I236" s="498"/>
      <c r="J236" s="142" t="s">
        <v>204</v>
      </c>
      <c r="K236" s="143">
        <v>1</v>
      </c>
      <c r="L236" s="144"/>
      <c r="M236" s="499"/>
      <c r="N236" s="499"/>
      <c r="O236" s="499"/>
      <c r="P236" s="499">
        <f>ROUND(V236*K236,2)</f>
        <v>0</v>
      </c>
      <c r="Q236" s="499"/>
      <c r="R236" s="145"/>
      <c r="T236" s="146" t="s">
        <v>5</v>
      </c>
      <c r="U236" s="43" t="s">
        <v>41</v>
      </c>
      <c r="V236" s="104">
        <f>L236+M236</f>
        <v>0</v>
      </c>
      <c r="W236" s="104">
        <f>ROUND(L236*K236,2)</f>
        <v>0</v>
      </c>
      <c r="X236" s="104">
        <f>ROUND(M236*K236,2)</f>
        <v>0</v>
      </c>
      <c r="Y236" s="147">
        <v>2.4E-2</v>
      </c>
      <c r="Z236" s="147">
        <f>Y236*K236</f>
        <v>2.4E-2</v>
      </c>
      <c r="AA236" s="147">
        <v>0</v>
      </c>
      <c r="AB236" s="147">
        <f>AA236*K236</f>
        <v>0</v>
      </c>
      <c r="AC236" s="147">
        <v>0</v>
      </c>
      <c r="AD236" s="148">
        <f>AC236*K236</f>
        <v>0</v>
      </c>
      <c r="AR236" s="20" t="s">
        <v>235</v>
      </c>
      <c r="AT236" s="20" t="s">
        <v>149</v>
      </c>
      <c r="AU236" s="20" t="s">
        <v>94</v>
      </c>
      <c r="AY236" s="20" t="s">
        <v>148</v>
      </c>
      <c r="BE236" s="149">
        <f>IF(U236="základní",P236,0)</f>
        <v>0</v>
      </c>
      <c r="BF236" s="149">
        <f>IF(U236="snížená",P236,0)</f>
        <v>0</v>
      </c>
      <c r="BG236" s="149">
        <f>IF(U236="zákl. přenesená",P236,0)</f>
        <v>0</v>
      </c>
      <c r="BH236" s="149">
        <f>IF(U236="sníž. přenesená",P236,0)</f>
        <v>0</v>
      </c>
      <c r="BI236" s="149">
        <f>IF(U236="nulová",P236,0)</f>
        <v>0</v>
      </c>
      <c r="BJ236" s="20" t="s">
        <v>83</v>
      </c>
      <c r="BK236" s="149">
        <f>ROUND(V236*K236,2)</f>
        <v>0</v>
      </c>
      <c r="BL236" s="20" t="s">
        <v>235</v>
      </c>
      <c r="BM236" s="20" t="s">
        <v>301</v>
      </c>
    </row>
    <row r="237" spans="2:65" s="1" customFormat="1" ht="31.5" customHeight="1">
      <c r="B237" s="139"/>
      <c r="C237" s="140" t="s">
        <v>302</v>
      </c>
      <c r="D237" s="140" t="s">
        <v>149</v>
      </c>
      <c r="E237" s="141" t="s">
        <v>303</v>
      </c>
      <c r="F237" s="498" t="s">
        <v>304</v>
      </c>
      <c r="G237" s="498"/>
      <c r="H237" s="498"/>
      <c r="I237" s="498"/>
      <c r="J237" s="142" t="s">
        <v>305</v>
      </c>
      <c r="K237" s="143">
        <v>49.622999999999998</v>
      </c>
      <c r="L237" s="144"/>
      <c r="M237" s="499"/>
      <c r="N237" s="499"/>
      <c r="O237" s="499"/>
      <c r="P237" s="499">
        <f>ROUND(V237*K237,2)</f>
        <v>0</v>
      </c>
      <c r="Q237" s="499"/>
      <c r="R237" s="145"/>
      <c r="T237" s="146" t="s">
        <v>5</v>
      </c>
      <c r="U237" s="43" t="s">
        <v>41</v>
      </c>
      <c r="V237" s="104">
        <f>L237+M237</f>
        <v>0</v>
      </c>
      <c r="W237" s="104">
        <f>ROUND(L237*K237,2)</f>
        <v>0</v>
      </c>
      <c r="X237" s="104">
        <f>ROUND(M237*K237,2)</f>
        <v>0</v>
      </c>
      <c r="Y237" s="147">
        <v>0</v>
      </c>
      <c r="Z237" s="147">
        <f>Y237*K237</f>
        <v>0</v>
      </c>
      <c r="AA237" s="147">
        <v>0</v>
      </c>
      <c r="AB237" s="147">
        <f>AA237*K237</f>
        <v>0</v>
      </c>
      <c r="AC237" s="147">
        <v>0</v>
      </c>
      <c r="AD237" s="148">
        <f>AC237*K237</f>
        <v>0</v>
      </c>
      <c r="AR237" s="20" t="s">
        <v>235</v>
      </c>
      <c r="AT237" s="20" t="s">
        <v>149</v>
      </c>
      <c r="AU237" s="20" t="s">
        <v>94</v>
      </c>
      <c r="AY237" s="20" t="s">
        <v>148</v>
      </c>
      <c r="BE237" s="149">
        <f>IF(U237="základní",P237,0)</f>
        <v>0</v>
      </c>
      <c r="BF237" s="149">
        <f>IF(U237="snížená",P237,0)</f>
        <v>0</v>
      </c>
      <c r="BG237" s="149">
        <f>IF(U237="zákl. přenesená",P237,0)</f>
        <v>0</v>
      </c>
      <c r="BH237" s="149">
        <f>IF(U237="sníž. přenesená",P237,0)</f>
        <v>0</v>
      </c>
      <c r="BI237" s="149">
        <f>IF(U237="nulová",P237,0)</f>
        <v>0</v>
      </c>
      <c r="BJ237" s="20" t="s">
        <v>83</v>
      </c>
      <c r="BK237" s="149">
        <f>ROUND(V237*K237,2)</f>
        <v>0</v>
      </c>
      <c r="BL237" s="20" t="s">
        <v>235</v>
      </c>
      <c r="BM237" s="20" t="s">
        <v>306</v>
      </c>
    </row>
    <row r="238" spans="2:65" s="9" customFormat="1" ht="29.85" customHeight="1">
      <c r="B238" s="127"/>
      <c r="C238" s="128"/>
      <c r="D238" s="138" t="s">
        <v>115</v>
      </c>
      <c r="E238" s="138"/>
      <c r="F238" s="138"/>
      <c r="G238" s="138"/>
      <c r="H238" s="138"/>
      <c r="I238" s="138"/>
      <c r="J238" s="138"/>
      <c r="K238" s="138"/>
      <c r="L238" s="138"/>
      <c r="M238" s="518">
        <f>BK238</f>
        <v>0</v>
      </c>
      <c r="N238" s="519"/>
      <c r="O238" s="519"/>
      <c r="P238" s="519"/>
      <c r="Q238" s="519"/>
      <c r="R238" s="130"/>
      <c r="T238" s="131"/>
      <c r="U238" s="128"/>
      <c r="V238" s="128"/>
      <c r="W238" s="132">
        <f>SUM(W239:W245)</f>
        <v>0</v>
      </c>
      <c r="X238" s="132">
        <f>SUM(X239:X245)</f>
        <v>0</v>
      </c>
      <c r="Y238" s="128"/>
      <c r="Z238" s="133">
        <f>SUM(Z239:Z245)</f>
        <v>4.0469999999999999E-2</v>
      </c>
      <c r="AA238" s="128"/>
      <c r="AB238" s="133">
        <f>SUM(AB239:AB245)</f>
        <v>0</v>
      </c>
      <c r="AC238" s="128"/>
      <c r="AD238" s="134">
        <f>SUM(AD239:AD245)</f>
        <v>4.4729999999999998E-4</v>
      </c>
      <c r="AR238" s="135" t="s">
        <v>94</v>
      </c>
      <c r="AT238" s="136" t="s">
        <v>77</v>
      </c>
      <c r="AU238" s="136" t="s">
        <v>83</v>
      </c>
      <c r="AY238" s="135" t="s">
        <v>148</v>
      </c>
      <c r="BK238" s="137">
        <f>SUM(BK239:BK245)</f>
        <v>0</v>
      </c>
    </row>
    <row r="239" spans="2:65" s="1" customFormat="1" ht="31.5" customHeight="1">
      <c r="B239" s="139"/>
      <c r="C239" s="140" t="s">
        <v>307</v>
      </c>
      <c r="D239" s="140" t="s">
        <v>149</v>
      </c>
      <c r="E239" s="141" t="s">
        <v>308</v>
      </c>
      <c r="F239" s="498" t="s">
        <v>309</v>
      </c>
      <c r="G239" s="498"/>
      <c r="H239" s="498"/>
      <c r="I239" s="498"/>
      <c r="J239" s="142" t="s">
        <v>165</v>
      </c>
      <c r="K239" s="143">
        <v>1.0649999999999999</v>
      </c>
      <c r="L239" s="144"/>
      <c r="M239" s="499"/>
      <c r="N239" s="499"/>
      <c r="O239" s="499"/>
      <c r="P239" s="499">
        <f>ROUND(V239*K239,2)</f>
        <v>0</v>
      </c>
      <c r="Q239" s="499"/>
      <c r="R239" s="145"/>
      <c r="T239" s="146" t="s">
        <v>5</v>
      </c>
      <c r="U239" s="43" t="s">
        <v>41</v>
      </c>
      <c r="V239" s="104">
        <f>L239+M239</f>
        <v>0</v>
      </c>
      <c r="W239" s="104">
        <f>ROUND(L239*K239,2)</f>
        <v>0</v>
      </c>
      <c r="X239" s="104">
        <f>ROUND(M239*K239,2)</f>
        <v>0</v>
      </c>
      <c r="Y239" s="147">
        <v>3.7999999999999999E-2</v>
      </c>
      <c r="Z239" s="147">
        <f>Y239*K239</f>
        <v>4.0469999999999999E-2</v>
      </c>
      <c r="AA239" s="147">
        <v>0</v>
      </c>
      <c r="AB239" s="147">
        <f>AA239*K239</f>
        <v>0</v>
      </c>
      <c r="AC239" s="147">
        <v>4.2000000000000002E-4</v>
      </c>
      <c r="AD239" s="148">
        <f>AC239*K239</f>
        <v>4.4729999999999998E-4</v>
      </c>
      <c r="AR239" s="20" t="s">
        <v>235</v>
      </c>
      <c r="AT239" s="20" t="s">
        <v>149</v>
      </c>
      <c r="AU239" s="20" t="s">
        <v>94</v>
      </c>
      <c r="AY239" s="20" t="s">
        <v>148</v>
      </c>
      <c r="BE239" s="149">
        <f>IF(U239="základní",P239,0)</f>
        <v>0</v>
      </c>
      <c r="BF239" s="149">
        <f>IF(U239="snížená",P239,0)</f>
        <v>0</v>
      </c>
      <c r="BG239" s="149">
        <f>IF(U239="zákl. přenesená",P239,0)</f>
        <v>0</v>
      </c>
      <c r="BH239" s="149">
        <f>IF(U239="sníž. přenesená",P239,0)</f>
        <v>0</v>
      </c>
      <c r="BI239" s="149">
        <f>IF(U239="nulová",P239,0)</f>
        <v>0</v>
      </c>
      <c r="BJ239" s="20" t="s">
        <v>83</v>
      </c>
      <c r="BK239" s="149">
        <f>ROUND(V239*K239,2)</f>
        <v>0</v>
      </c>
      <c r="BL239" s="20" t="s">
        <v>235</v>
      </c>
      <c r="BM239" s="20" t="s">
        <v>310</v>
      </c>
    </row>
    <row r="240" spans="2:65" s="12" customFormat="1" ht="22.5" customHeight="1">
      <c r="B240" s="166"/>
      <c r="C240" s="167"/>
      <c r="D240" s="167"/>
      <c r="E240" s="168" t="s">
        <v>5</v>
      </c>
      <c r="F240" s="509" t="s">
        <v>311</v>
      </c>
      <c r="G240" s="510"/>
      <c r="H240" s="510"/>
      <c r="I240" s="510"/>
      <c r="J240" s="167"/>
      <c r="K240" s="169" t="s">
        <v>5</v>
      </c>
      <c r="L240" s="167"/>
      <c r="M240" s="167"/>
      <c r="N240" s="167"/>
      <c r="O240" s="167"/>
      <c r="P240" s="167"/>
      <c r="Q240" s="167"/>
      <c r="R240" s="170"/>
      <c r="T240" s="171"/>
      <c r="U240" s="167"/>
      <c r="V240" s="167"/>
      <c r="W240" s="167"/>
      <c r="X240" s="167"/>
      <c r="Y240" s="167"/>
      <c r="Z240" s="167"/>
      <c r="AA240" s="167"/>
      <c r="AB240" s="167"/>
      <c r="AC240" s="167"/>
      <c r="AD240" s="172"/>
      <c r="AT240" s="173" t="s">
        <v>156</v>
      </c>
      <c r="AU240" s="173" t="s">
        <v>94</v>
      </c>
      <c r="AV240" s="12" t="s">
        <v>83</v>
      </c>
      <c r="AW240" s="12" t="s">
        <v>7</v>
      </c>
      <c r="AX240" s="12" t="s">
        <v>78</v>
      </c>
      <c r="AY240" s="173" t="s">
        <v>148</v>
      </c>
    </row>
    <row r="241" spans="2:65" s="10" customFormat="1" ht="22.5" customHeight="1">
      <c r="B241" s="150"/>
      <c r="C241" s="151"/>
      <c r="D241" s="151"/>
      <c r="E241" s="152" t="s">
        <v>5</v>
      </c>
      <c r="F241" s="513" t="s">
        <v>312</v>
      </c>
      <c r="G241" s="514"/>
      <c r="H241" s="514"/>
      <c r="I241" s="514"/>
      <c r="J241" s="151"/>
      <c r="K241" s="153">
        <v>0.16500000000000001</v>
      </c>
      <c r="L241" s="151"/>
      <c r="M241" s="151"/>
      <c r="N241" s="151"/>
      <c r="O241" s="151"/>
      <c r="P241" s="151"/>
      <c r="Q241" s="151"/>
      <c r="R241" s="154"/>
      <c r="T241" s="155"/>
      <c r="U241" s="151"/>
      <c r="V241" s="151"/>
      <c r="W241" s="151"/>
      <c r="X241" s="151"/>
      <c r="Y241" s="151"/>
      <c r="Z241" s="151"/>
      <c r="AA241" s="151"/>
      <c r="AB241" s="151"/>
      <c r="AC241" s="151"/>
      <c r="AD241" s="156"/>
      <c r="AT241" s="157" t="s">
        <v>156</v>
      </c>
      <c r="AU241" s="157" t="s">
        <v>94</v>
      </c>
      <c r="AV241" s="10" t="s">
        <v>94</v>
      </c>
      <c r="AW241" s="10" t="s">
        <v>7</v>
      </c>
      <c r="AX241" s="10" t="s">
        <v>78</v>
      </c>
      <c r="AY241" s="157" t="s">
        <v>148</v>
      </c>
    </row>
    <row r="242" spans="2:65" s="12" customFormat="1" ht="22.5" customHeight="1">
      <c r="B242" s="166"/>
      <c r="C242" s="167"/>
      <c r="D242" s="167"/>
      <c r="E242" s="168" t="s">
        <v>5</v>
      </c>
      <c r="F242" s="511" t="s">
        <v>220</v>
      </c>
      <c r="G242" s="512"/>
      <c r="H242" s="512"/>
      <c r="I242" s="512"/>
      <c r="J242" s="167"/>
      <c r="K242" s="169" t="s">
        <v>5</v>
      </c>
      <c r="L242" s="167"/>
      <c r="M242" s="167"/>
      <c r="N242" s="167"/>
      <c r="O242" s="167"/>
      <c r="P242" s="167"/>
      <c r="Q242" s="167"/>
      <c r="R242" s="170"/>
      <c r="T242" s="171"/>
      <c r="U242" s="167"/>
      <c r="V242" s="167"/>
      <c r="W242" s="167"/>
      <c r="X242" s="167"/>
      <c r="Y242" s="167"/>
      <c r="Z242" s="167"/>
      <c r="AA242" s="167"/>
      <c r="AB242" s="167"/>
      <c r="AC242" s="167"/>
      <c r="AD242" s="172"/>
      <c r="AT242" s="173" t="s">
        <v>156</v>
      </c>
      <c r="AU242" s="173" t="s">
        <v>94</v>
      </c>
      <c r="AV242" s="12" t="s">
        <v>83</v>
      </c>
      <c r="AW242" s="12" t="s">
        <v>7</v>
      </c>
      <c r="AX242" s="12" t="s">
        <v>78</v>
      </c>
      <c r="AY242" s="173" t="s">
        <v>148</v>
      </c>
    </row>
    <row r="243" spans="2:65" s="10" customFormat="1" ht="22.5" customHeight="1">
      <c r="B243" s="150"/>
      <c r="C243" s="151"/>
      <c r="D243" s="151"/>
      <c r="E243" s="152" t="s">
        <v>5</v>
      </c>
      <c r="F243" s="513" t="s">
        <v>265</v>
      </c>
      <c r="G243" s="514"/>
      <c r="H243" s="514"/>
      <c r="I243" s="514"/>
      <c r="J243" s="151"/>
      <c r="K243" s="153">
        <v>0.9</v>
      </c>
      <c r="L243" s="151"/>
      <c r="M243" s="151"/>
      <c r="N243" s="151"/>
      <c r="O243" s="151"/>
      <c r="P243" s="151"/>
      <c r="Q243" s="151"/>
      <c r="R243" s="154"/>
      <c r="T243" s="155"/>
      <c r="U243" s="151"/>
      <c r="V243" s="151"/>
      <c r="W243" s="151"/>
      <c r="X243" s="151"/>
      <c r="Y243" s="151"/>
      <c r="Z243" s="151"/>
      <c r="AA243" s="151"/>
      <c r="AB243" s="151"/>
      <c r="AC243" s="151"/>
      <c r="AD243" s="156"/>
      <c r="AT243" s="157" t="s">
        <v>156</v>
      </c>
      <c r="AU243" s="157" t="s">
        <v>94</v>
      </c>
      <c r="AV243" s="10" t="s">
        <v>94</v>
      </c>
      <c r="AW243" s="10" t="s">
        <v>7</v>
      </c>
      <c r="AX243" s="10" t="s">
        <v>78</v>
      </c>
      <c r="AY243" s="157" t="s">
        <v>148</v>
      </c>
    </row>
    <row r="244" spans="2:65" s="11" customFormat="1" ht="22.5" customHeight="1">
      <c r="B244" s="158"/>
      <c r="C244" s="159"/>
      <c r="D244" s="159"/>
      <c r="E244" s="160" t="s">
        <v>5</v>
      </c>
      <c r="F244" s="502" t="s">
        <v>157</v>
      </c>
      <c r="G244" s="503"/>
      <c r="H244" s="503"/>
      <c r="I244" s="503"/>
      <c r="J244" s="159"/>
      <c r="K244" s="161">
        <v>1.0649999999999999</v>
      </c>
      <c r="L244" s="159"/>
      <c r="M244" s="159"/>
      <c r="N244" s="159"/>
      <c r="O244" s="159"/>
      <c r="P244" s="159"/>
      <c r="Q244" s="159"/>
      <c r="R244" s="162"/>
      <c r="T244" s="163"/>
      <c r="U244" s="159"/>
      <c r="V244" s="159"/>
      <c r="W244" s="159"/>
      <c r="X244" s="159"/>
      <c r="Y244" s="159"/>
      <c r="Z244" s="159"/>
      <c r="AA244" s="159"/>
      <c r="AB244" s="159"/>
      <c r="AC244" s="159"/>
      <c r="AD244" s="164"/>
      <c r="AT244" s="165" t="s">
        <v>156</v>
      </c>
      <c r="AU244" s="165" t="s">
        <v>94</v>
      </c>
      <c r="AV244" s="11" t="s">
        <v>153</v>
      </c>
      <c r="AW244" s="11" t="s">
        <v>7</v>
      </c>
      <c r="AX244" s="11" t="s">
        <v>83</v>
      </c>
      <c r="AY244" s="165" t="s">
        <v>148</v>
      </c>
    </row>
    <row r="245" spans="2:65" s="1" customFormat="1" ht="31.5" customHeight="1">
      <c r="B245" s="139"/>
      <c r="C245" s="140" t="s">
        <v>313</v>
      </c>
      <c r="D245" s="140" t="s">
        <v>149</v>
      </c>
      <c r="E245" s="141" t="s">
        <v>314</v>
      </c>
      <c r="F245" s="498" t="s">
        <v>315</v>
      </c>
      <c r="G245" s="498"/>
      <c r="H245" s="498"/>
      <c r="I245" s="498"/>
      <c r="J245" s="142" t="s">
        <v>305</v>
      </c>
      <c r="K245" s="143">
        <v>1.1719999999999999</v>
      </c>
      <c r="L245" s="144"/>
      <c r="M245" s="499"/>
      <c r="N245" s="499"/>
      <c r="O245" s="499"/>
      <c r="P245" s="499">
        <f>ROUND(V245*K245,2)</f>
        <v>0</v>
      </c>
      <c r="Q245" s="499"/>
      <c r="R245" s="145"/>
      <c r="T245" s="146" t="s">
        <v>5</v>
      </c>
      <c r="U245" s="43" t="s">
        <v>41</v>
      </c>
      <c r="V245" s="104">
        <f>L245+M245</f>
        <v>0</v>
      </c>
      <c r="W245" s="104">
        <f>ROUND(L245*K245,2)</f>
        <v>0</v>
      </c>
      <c r="X245" s="104">
        <f>ROUND(M245*K245,2)</f>
        <v>0</v>
      </c>
      <c r="Y245" s="147">
        <v>0</v>
      </c>
      <c r="Z245" s="147">
        <f>Y245*K245</f>
        <v>0</v>
      </c>
      <c r="AA245" s="147">
        <v>0</v>
      </c>
      <c r="AB245" s="147">
        <f>AA245*K245</f>
        <v>0</v>
      </c>
      <c r="AC245" s="147">
        <v>0</v>
      </c>
      <c r="AD245" s="148">
        <f>AC245*K245</f>
        <v>0</v>
      </c>
      <c r="AR245" s="20" t="s">
        <v>235</v>
      </c>
      <c r="AT245" s="20" t="s">
        <v>149</v>
      </c>
      <c r="AU245" s="20" t="s">
        <v>94</v>
      </c>
      <c r="AY245" s="20" t="s">
        <v>148</v>
      </c>
      <c r="BE245" s="149">
        <f>IF(U245="základní",P245,0)</f>
        <v>0</v>
      </c>
      <c r="BF245" s="149">
        <f>IF(U245="snížená",P245,0)</f>
        <v>0</v>
      </c>
      <c r="BG245" s="149">
        <f>IF(U245="zákl. přenesená",P245,0)</f>
        <v>0</v>
      </c>
      <c r="BH245" s="149">
        <f>IF(U245="sníž. přenesená",P245,0)</f>
        <v>0</v>
      </c>
      <c r="BI245" s="149">
        <f>IF(U245="nulová",P245,0)</f>
        <v>0</v>
      </c>
      <c r="BJ245" s="20" t="s">
        <v>83</v>
      </c>
      <c r="BK245" s="149">
        <f>ROUND(V245*K245,2)</f>
        <v>0</v>
      </c>
      <c r="BL245" s="20" t="s">
        <v>235</v>
      </c>
      <c r="BM245" s="20" t="s">
        <v>316</v>
      </c>
    </row>
    <row r="246" spans="2:65" s="9" customFormat="1" ht="29.85" customHeight="1">
      <c r="B246" s="127"/>
      <c r="C246" s="128"/>
      <c r="D246" s="138" t="s">
        <v>116</v>
      </c>
      <c r="E246" s="138"/>
      <c r="F246" s="138"/>
      <c r="G246" s="138"/>
      <c r="H246" s="138"/>
      <c r="I246" s="138"/>
      <c r="J246" s="138"/>
      <c r="K246" s="138"/>
      <c r="L246" s="138"/>
      <c r="M246" s="518">
        <f>BK246</f>
        <v>0</v>
      </c>
      <c r="N246" s="519"/>
      <c r="O246" s="519"/>
      <c r="P246" s="519"/>
      <c r="Q246" s="519"/>
      <c r="R246" s="130"/>
      <c r="T246" s="131"/>
      <c r="U246" s="128"/>
      <c r="V246" s="128"/>
      <c r="W246" s="132">
        <f>SUM(W247:W248)</f>
        <v>0</v>
      </c>
      <c r="X246" s="132">
        <f>SUM(X247:X248)</f>
        <v>0</v>
      </c>
      <c r="Y246" s="128"/>
      <c r="Z246" s="133">
        <f>SUM(Z247:Z248)</f>
        <v>0.46</v>
      </c>
      <c r="AA246" s="128"/>
      <c r="AB246" s="133">
        <f>SUM(AB247:AB248)</f>
        <v>0</v>
      </c>
      <c r="AC246" s="128"/>
      <c r="AD246" s="134">
        <f>SUM(AD247:AD248)</f>
        <v>0</v>
      </c>
      <c r="AR246" s="135" t="s">
        <v>94</v>
      </c>
      <c r="AT246" s="136" t="s">
        <v>77</v>
      </c>
      <c r="AU246" s="136" t="s">
        <v>83</v>
      </c>
      <c r="AY246" s="135" t="s">
        <v>148</v>
      </c>
      <c r="BK246" s="137">
        <f>SUM(BK247:BK248)</f>
        <v>0</v>
      </c>
    </row>
    <row r="247" spans="2:65" s="1" customFormat="1" ht="127.5" customHeight="1">
      <c r="B247" s="139"/>
      <c r="C247" s="140" t="s">
        <v>295</v>
      </c>
      <c r="D247" s="140" t="s">
        <v>149</v>
      </c>
      <c r="E247" s="437" t="s">
        <v>317</v>
      </c>
      <c r="F247" s="520" t="s">
        <v>849</v>
      </c>
      <c r="G247" s="520"/>
      <c r="H247" s="520"/>
      <c r="I247" s="520"/>
      <c r="J247" s="438" t="s">
        <v>204</v>
      </c>
      <c r="K247" s="439">
        <v>1</v>
      </c>
      <c r="L247" s="440"/>
      <c r="M247" s="521"/>
      <c r="N247" s="521"/>
      <c r="O247" s="521"/>
      <c r="P247" s="499">
        <f>ROUND(V247*K247,2)</f>
        <v>0</v>
      </c>
      <c r="Q247" s="499"/>
      <c r="R247" s="145"/>
      <c r="T247" s="146" t="s">
        <v>5</v>
      </c>
      <c r="U247" s="43" t="s">
        <v>41</v>
      </c>
      <c r="V247" s="104">
        <f>L247+M247</f>
        <v>0</v>
      </c>
      <c r="W247" s="104">
        <f>ROUND(L247*K247,2)</f>
        <v>0</v>
      </c>
      <c r="X247" s="104">
        <f>ROUND(M247*K247,2)</f>
        <v>0</v>
      </c>
      <c r="Y247" s="147">
        <v>0.46</v>
      </c>
      <c r="Z247" s="147">
        <f>Y247*K247</f>
        <v>0.46</v>
      </c>
      <c r="AA247" s="147">
        <v>0</v>
      </c>
      <c r="AB247" s="147">
        <f>AA247*K247</f>
        <v>0</v>
      </c>
      <c r="AC247" s="147">
        <v>0</v>
      </c>
      <c r="AD247" s="148">
        <f>AC247*K247</f>
        <v>0</v>
      </c>
      <c r="AR247" s="20" t="s">
        <v>235</v>
      </c>
      <c r="AT247" s="20" t="s">
        <v>149</v>
      </c>
      <c r="AU247" s="20" t="s">
        <v>94</v>
      </c>
      <c r="AY247" s="20" t="s">
        <v>148</v>
      </c>
      <c r="BE247" s="149">
        <f>IF(U247="základní",P247,0)</f>
        <v>0</v>
      </c>
      <c r="BF247" s="149">
        <f>IF(U247="snížená",P247,0)</f>
        <v>0</v>
      </c>
      <c r="BG247" s="149">
        <f>IF(U247="zákl. přenesená",P247,0)</f>
        <v>0</v>
      </c>
      <c r="BH247" s="149">
        <f>IF(U247="sníž. přenesená",P247,0)</f>
        <v>0</v>
      </c>
      <c r="BI247" s="149">
        <f>IF(U247="nulová",P247,0)</f>
        <v>0</v>
      </c>
      <c r="BJ247" s="20" t="s">
        <v>83</v>
      </c>
      <c r="BK247" s="149">
        <f>ROUND(V247*K247,2)</f>
        <v>0</v>
      </c>
      <c r="BL247" s="20" t="s">
        <v>235</v>
      </c>
      <c r="BM247" s="20" t="s">
        <v>318</v>
      </c>
    </row>
    <row r="248" spans="2:65" s="1" customFormat="1" ht="31.5" customHeight="1">
      <c r="B248" s="139"/>
      <c r="C248" s="140" t="s">
        <v>319</v>
      </c>
      <c r="D248" s="140" t="s">
        <v>149</v>
      </c>
      <c r="E248" s="141" t="s">
        <v>320</v>
      </c>
      <c r="F248" s="498" t="s">
        <v>321</v>
      </c>
      <c r="G248" s="498"/>
      <c r="H248" s="498"/>
      <c r="I248" s="498"/>
      <c r="J248" s="142" t="s">
        <v>305</v>
      </c>
      <c r="K248" s="143">
        <v>0</v>
      </c>
      <c r="L248" s="144"/>
      <c r="M248" s="499"/>
      <c r="N248" s="499"/>
      <c r="O248" s="499"/>
      <c r="P248" s="499">
        <f>ROUND(V248*K248,2)</f>
        <v>0</v>
      </c>
      <c r="Q248" s="499"/>
      <c r="R248" s="145"/>
      <c r="T248" s="146" t="s">
        <v>5</v>
      </c>
      <c r="U248" s="43" t="s">
        <v>41</v>
      </c>
      <c r="V248" s="104">
        <f>L248+M248</f>
        <v>0</v>
      </c>
      <c r="W248" s="104">
        <f>ROUND(L248*K248,2)</f>
        <v>0</v>
      </c>
      <c r="X248" s="104">
        <f>ROUND(M248*K248,2)</f>
        <v>0</v>
      </c>
      <c r="Y248" s="147">
        <v>0</v>
      </c>
      <c r="Z248" s="147">
        <f>Y248*K248</f>
        <v>0</v>
      </c>
      <c r="AA248" s="147">
        <v>0</v>
      </c>
      <c r="AB248" s="147">
        <f>AA248*K248</f>
        <v>0</v>
      </c>
      <c r="AC248" s="147">
        <v>0</v>
      </c>
      <c r="AD248" s="148">
        <f>AC248*K248</f>
        <v>0</v>
      </c>
      <c r="AR248" s="20" t="s">
        <v>235</v>
      </c>
      <c r="AT248" s="20" t="s">
        <v>149</v>
      </c>
      <c r="AU248" s="20" t="s">
        <v>94</v>
      </c>
      <c r="AY248" s="20" t="s">
        <v>148</v>
      </c>
      <c r="BE248" s="149">
        <f>IF(U248="základní",P248,0)</f>
        <v>0</v>
      </c>
      <c r="BF248" s="149">
        <f>IF(U248="snížená",P248,0)</f>
        <v>0</v>
      </c>
      <c r="BG248" s="149">
        <f>IF(U248="zákl. přenesená",P248,0)</f>
        <v>0</v>
      </c>
      <c r="BH248" s="149">
        <f>IF(U248="sníž. přenesená",P248,0)</f>
        <v>0</v>
      </c>
      <c r="BI248" s="149">
        <f>IF(U248="nulová",P248,0)</f>
        <v>0</v>
      </c>
      <c r="BJ248" s="20" t="s">
        <v>83</v>
      </c>
      <c r="BK248" s="149">
        <f>ROUND(V248*K248,2)</f>
        <v>0</v>
      </c>
      <c r="BL248" s="20" t="s">
        <v>235</v>
      </c>
      <c r="BM248" s="20" t="s">
        <v>322</v>
      </c>
    </row>
    <row r="249" spans="2:65" s="9" customFormat="1" ht="29.85" customHeight="1">
      <c r="B249" s="127"/>
      <c r="C249" s="128"/>
      <c r="D249" s="138" t="s">
        <v>117</v>
      </c>
      <c r="E249" s="138"/>
      <c r="F249" s="138"/>
      <c r="G249" s="138"/>
      <c r="H249" s="138"/>
      <c r="I249" s="138"/>
      <c r="J249" s="138"/>
      <c r="K249" s="138"/>
      <c r="L249" s="138"/>
      <c r="M249" s="518">
        <f>BK249</f>
        <v>0</v>
      </c>
      <c r="N249" s="519"/>
      <c r="O249" s="519"/>
      <c r="P249" s="519"/>
      <c r="Q249" s="519"/>
      <c r="R249" s="130"/>
      <c r="T249" s="131"/>
      <c r="U249" s="128"/>
      <c r="V249" s="128"/>
      <c r="W249" s="132">
        <f>W250</f>
        <v>0</v>
      </c>
      <c r="X249" s="132">
        <f>X250</f>
        <v>0</v>
      </c>
      <c r="Y249" s="128"/>
      <c r="Z249" s="133">
        <f>Z250</f>
        <v>0.13</v>
      </c>
      <c r="AA249" s="128"/>
      <c r="AB249" s="133">
        <f>AB250</f>
        <v>0</v>
      </c>
      <c r="AC249" s="128"/>
      <c r="AD249" s="134">
        <f>AD250</f>
        <v>0</v>
      </c>
      <c r="AR249" s="135" t="s">
        <v>94</v>
      </c>
      <c r="AT249" s="136" t="s">
        <v>77</v>
      </c>
      <c r="AU249" s="136" t="s">
        <v>83</v>
      </c>
      <c r="AY249" s="135" t="s">
        <v>148</v>
      </c>
      <c r="BK249" s="137">
        <f>BK250</f>
        <v>0</v>
      </c>
    </row>
    <row r="250" spans="2:65" s="1" customFormat="1" ht="87" customHeight="1">
      <c r="B250" s="139"/>
      <c r="C250" s="140" t="s">
        <v>323</v>
      </c>
      <c r="D250" s="441" t="s">
        <v>149</v>
      </c>
      <c r="E250" s="437" t="s">
        <v>324</v>
      </c>
      <c r="F250" s="520" t="s">
        <v>848</v>
      </c>
      <c r="G250" s="520"/>
      <c r="H250" s="520"/>
      <c r="I250" s="520"/>
      <c r="J250" s="438" t="s">
        <v>204</v>
      </c>
      <c r="K250" s="439">
        <v>1</v>
      </c>
      <c r="L250" s="440"/>
      <c r="M250" s="521"/>
      <c r="N250" s="521"/>
      <c r="O250" s="521"/>
      <c r="P250" s="521">
        <f>ROUND(V250*K250,2)</f>
        <v>0</v>
      </c>
      <c r="Q250" s="521"/>
      <c r="R250" s="442"/>
      <c r="T250" s="146" t="s">
        <v>5</v>
      </c>
      <c r="U250" s="43" t="s">
        <v>41</v>
      </c>
      <c r="V250" s="104">
        <f>L250+M250</f>
        <v>0</v>
      </c>
      <c r="W250" s="104">
        <f>ROUND(L250*K250,2)</f>
        <v>0</v>
      </c>
      <c r="X250" s="104">
        <f>ROUND(M250*K250,2)</f>
        <v>0</v>
      </c>
      <c r="Y250" s="147">
        <v>0.13</v>
      </c>
      <c r="Z250" s="147">
        <f>Y250*K250</f>
        <v>0.13</v>
      </c>
      <c r="AA250" s="147">
        <v>0</v>
      </c>
      <c r="AB250" s="147">
        <f>AA250*K250</f>
        <v>0</v>
      </c>
      <c r="AC250" s="147">
        <v>0</v>
      </c>
      <c r="AD250" s="148">
        <f>AC250*K250</f>
        <v>0</v>
      </c>
      <c r="AR250" s="20" t="s">
        <v>235</v>
      </c>
      <c r="AT250" s="20" t="s">
        <v>149</v>
      </c>
      <c r="AU250" s="20" t="s">
        <v>94</v>
      </c>
      <c r="AY250" s="20" t="s">
        <v>148</v>
      </c>
      <c r="BE250" s="149">
        <f>IF(U250="základní",P250,0)</f>
        <v>0</v>
      </c>
      <c r="BF250" s="149">
        <f>IF(U250="snížená",P250,0)</f>
        <v>0</v>
      </c>
      <c r="BG250" s="149">
        <f>IF(U250="zákl. přenesená",P250,0)</f>
        <v>0</v>
      </c>
      <c r="BH250" s="149">
        <f>IF(U250="sníž. přenesená",P250,0)</f>
        <v>0</v>
      </c>
      <c r="BI250" s="149">
        <f>IF(U250="nulová",P250,0)</f>
        <v>0</v>
      </c>
      <c r="BJ250" s="20" t="s">
        <v>83</v>
      </c>
      <c r="BK250" s="149">
        <f>ROUND(V250*K250,2)</f>
        <v>0</v>
      </c>
      <c r="BL250" s="20" t="s">
        <v>235</v>
      </c>
      <c r="BM250" s="20" t="s">
        <v>325</v>
      </c>
    </row>
    <row r="251" spans="2:65" s="9" customFormat="1" ht="29.85" customHeight="1">
      <c r="B251" s="127"/>
      <c r="C251" s="128"/>
      <c r="D251" s="138" t="s">
        <v>118</v>
      </c>
      <c r="E251" s="138"/>
      <c r="F251" s="138"/>
      <c r="G251" s="138"/>
      <c r="H251" s="138"/>
      <c r="I251" s="138"/>
      <c r="J251" s="138"/>
      <c r="K251" s="138"/>
      <c r="L251" s="138"/>
      <c r="M251" s="518">
        <f>BK251</f>
        <v>0</v>
      </c>
      <c r="N251" s="519"/>
      <c r="O251" s="519"/>
      <c r="P251" s="519"/>
      <c r="Q251" s="519"/>
      <c r="R251" s="130"/>
      <c r="T251" s="131"/>
      <c r="U251" s="128"/>
      <c r="V251" s="128"/>
      <c r="W251" s="132">
        <f>SUM(W252:W255)</f>
        <v>0</v>
      </c>
      <c r="X251" s="132">
        <f>SUM(X252:X255)</f>
        <v>0</v>
      </c>
      <c r="Y251" s="128"/>
      <c r="Z251" s="133">
        <f>SUM(Z252:Z255)</f>
        <v>12.358980000000001</v>
      </c>
      <c r="AA251" s="128"/>
      <c r="AB251" s="133">
        <f>SUM(AB252:AB255)</f>
        <v>0.63625860000000001</v>
      </c>
      <c r="AC251" s="128"/>
      <c r="AD251" s="134">
        <f>SUM(AD252:AD255)</f>
        <v>0</v>
      </c>
      <c r="AR251" s="135" t="s">
        <v>94</v>
      </c>
      <c r="AT251" s="136" t="s">
        <v>77</v>
      </c>
      <c r="AU251" s="136" t="s">
        <v>83</v>
      </c>
      <c r="AY251" s="135" t="s">
        <v>148</v>
      </c>
      <c r="BK251" s="137">
        <f>SUM(BK252:BK255)</f>
        <v>0</v>
      </c>
    </row>
    <row r="252" spans="2:65" s="1" customFormat="1" ht="57" customHeight="1">
      <c r="B252" s="139"/>
      <c r="C252" s="140" t="s">
        <v>326</v>
      </c>
      <c r="D252" s="140" t="s">
        <v>149</v>
      </c>
      <c r="E252" s="141" t="s">
        <v>327</v>
      </c>
      <c r="F252" s="498" t="s">
        <v>851</v>
      </c>
      <c r="G252" s="498"/>
      <c r="H252" s="498"/>
      <c r="I252" s="498"/>
      <c r="J252" s="142" t="s">
        <v>165</v>
      </c>
      <c r="K252" s="143">
        <v>45.774000000000001</v>
      </c>
      <c r="L252" s="144"/>
      <c r="M252" s="499"/>
      <c r="N252" s="499"/>
      <c r="O252" s="499"/>
      <c r="P252" s="499">
        <f>ROUND(V252*K252,2)</f>
        <v>0</v>
      </c>
      <c r="Q252" s="499"/>
      <c r="R252" s="145"/>
      <c r="T252" s="146" t="s">
        <v>5</v>
      </c>
      <c r="U252" s="43" t="s">
        <v>41</v>
      </c>
      <c r="V252" s="104">
        <f>L252+M252</f>
        <v>0</v>
      </c>
      <c r="W252" s="104">
        <f>ROUND(L252*K252,2)</f>
        <v>0</v>
      </c>
      <c r="X252" s="104">
        <f>ROUND(M252*K252,2)</f>
        <v>0</v>
      </c>
      <c r="Y252" s="147">
        <v>0.27</v>
      </c>
      <c r="Z252" s="147">
        <f>Y252*K252</f>
        <v>12.358980000000001</v>
      </c>
      <c r="AA252" s="147">
        <v>1.3899999999999999E-2</v>
      </c>
      <c r="AB252" s="147">
        <f>AA252*K252</f>
        <v>0.63625860000000001</v>
      </c>
      <c r="AC252" s="147">
        <v>0</v>
      </c>
      <c r="AD252" s="148">
        <f>AC252*K252</f>
        <v>0</v>
      </c>
      <c r="AR252" s="20" t="s">
        <v>235</v>
      </c>
      <c r="AT252" s="20" t="s">
        <v>149</v>
      </c>
      <c r="AU252" s="20" t="s">
        <v>94</v>
      </c>
      <c r="AY252" s="20" t="s">
        <v>148</v>
      </c>
      <c r="BE252" s="149">
        <f>IF(U252="základní",P252,0)</f>
        <v>0</v>
      </c>
      <c r="BF252" s="149">
        <f>IF(U252="snížená",P252,0)</f>
        <v>0</v>
      </c>
      <c r="BG252" s="149">
        <f>IF(U252="zákl. přenesená",P252,0)</f>
        <v>0</v>
      </c>
      <c r="BH252" s="149">
        <f>IF(U252="sníž. přenesená",P252,0)</f>
        <v>0</v>
      </c>
      <c r="BI252" s="149">
        <f>IF(U252="nulová",P252,0)</f>
        <v>0</v>
      </c>
      <c r="BJ252" s="20" t="s">
        <v>83</v>
      </c>
      <c r="BK252" s="149">
        <f>ROUND(V252*K252,2)</f>
        <v>0</v>
      </c>
      <c r="BL252" s="20" t="s">
        <v>235</v>
      </c>
      <c r="BM252" s="20" t="s">
        <v>328</v>
      </c>
    </row>
    <row r="253" spans="2:65" s="10" customFormat="1" ht="22.5" customHeight="1">
      <c r="B253" s="150"/>
      <c r="C253" s="151"/>
      <c r="D253" s="151"/>
      <c r="E253" s="152" t="s">
        <v>5</v>
      </c>
      <c r="F253" s="500" t="s">
        <v>329</v>
      </c>
      <c r="G253" s="501"/>
      <c r="H253" s="501"/>
      <c r="I253" s="501"/>
      <c r="J253" s="151"/>
      <c r="K253" s="153">
        <v>45.774000000000001</v>
      </c>
      <c r="L253" s="151"/>
      <c r="M253" s="151"/>
      <c r="N253" s="151"/>
      <c r="O253" s="151"/>
      <c r="P253" s="151"/>
      <c r="Q253" s="151"/>
      <c r="R253" s="154"/>
      <c r="T253" s="155"/>
      <c r="U253" s="151"/>
      <c r="V253" s="151"/>
      <c r="W253" s="151"/>
      <c r="X253" s="151"/>
      <c r="Y253" s="151"/>
      <c r="Z253" s="151"/>
      <c r="AA253" s="151"/>
      <c r="AB253" s="151"/>
      <c r="AC253" s="151"/>
      <c r="AD253" s="156"/>
      <c r="AT253" s="157" t="s">
        <v>156</v>
      </c>
      <c r="AU253" s="157" t="s">
        <v>94</v>
      </c>
      <c r="AV253" s="10" t="s">
        <v>94</v>
      </c>
      <c r="AW253" s="10" t="s">
        <v>7</v>
      </c>
      <c r="AX253" s="10" t="s">
        <v>78</v>
      </c>
      <c r="AY253" s="157" t="s">
        <v>148</v>
      </c>
    </row>
    <row r="254" spans="2:65" s="11" customFormat="1" ht="22.5" customHeight="1">
      <c r="B254" s="158"/>
      <c r="C254" s="159"/>
      <c r="D254" s="159"/>
      <c r="E254" s="160" t="s">
        <v>5</v>
      </c>
      <c r="F254" s="502" t="s">
        <v>157</v>
      </c>
      <c r="G254" s="503"/>
      <c r="H254" s="503"/>
      <c r="I254" s="503"/>
      <c r="J254" s="159"/>
      <c r="K254" s="161">
        <v>45.774000000000001</v>
      </c>
      <c r="L254" s="159"/>
      <c r="M254" s="159"/>
      <c r="N254" s="159"/>
      <c r="O254" s="159"/>
      <c r="P254" s="159"/>
      <c r="Q254" s="159"/>
      <c r="R254" s="162"/>
      <c r="T254" s="163"/>
      <c r="U254" s="159"/>
      <c r="V254" s="159"/>
      <c r="W254" s="159"/>
      <c r="X254" s="159"/>
      <c r="Y254" s="159"/>
      <c r="Z254" s="159"/>
      <c r="AA254" s="159"/>
      <c r="AB254" s="159"/>
      <c r="AC254" s="159"/>
      <c r="AD254" s="164"/>
      <c r="AT254" s="165" t="s">
        <v>156</v>
      </c>
      <c r="AU254" s="165" t="s">
        <v>94</v>
      </c>
      <c r="AV254" s="11" t="s">
        <v>153</v>
      </c>
      <c r="AW254" s="11" t="s">
        <v>7</v>
      </c>
      <c r="AX254" s="11" t="s">
        <v>83</v>
      </c>
      <c r="AY254" s="165" t="s">
        <v>148</v>
      </c>
    </row>
    <row r="255" spans="2:65" s="1" customFormat="1" ht="31.5" customHeight="1">
      <c r="B255" s="139"/>
      <c r="C255" s="140" t="s">
        <v>330</v>
      </c>
      <c r="D255" s="140" t="s">
        <v>149</v>
      </c>
      <c r="E255" s="141" t="s">
        <v>331</v>
      </c>
      <c r="F255" s="498" t="s">
        <v>332</v>
      </c>
      <c r="G255" s="498"/>
      <c r="H255" s="498"/>
      <c r="I255" s="498"/>
      <c r="J255" s="142" t="s">
        <v>305</v>
      </c>
      <c r="K255" s="143">
        <v>166.61699999999999</v>
      </c>
      <c r="L255" s="144"/>
      <c r="M255" s="499"/>
      <c r="N255" s="499"/>
      <c r="O255" s="499"/>
      <c r="P255" s="499">
        <f>ROUND(V255*K255,2)</f>
        <v>0</v>
      </c>
      <c r="Q255" s="499"/>
      <c r="R255" s="145"/>
      <c r="T255" s="146" t="s">
        <v>5</v>
      </c>
      <c r="U255" s="43" t="s">
        <v>41</v>
      </c>
      <c r="V255" s="104">
        <f>L255+M255</f>
        <v>0</v>
      </c>
      <c r="W255" s="104">
        <f>ROUND(L255*K255,2)</f>
        <v>0</v>
      </c>
      <c r="X255" s="104">
        <f>ROUND(M255*K255,2)</f>
        <v>0</v>
      </c>
      <c r="Y255" s="147">
        <v>0</v>
      </c>
      <c r="Z255" s="147">
        <f>Y255*K255</f>
        <v>0</v>
      </c>
      <c r="AA255" s="147">
        <v>0</v>
      </c>
      <c r="AB255" s="147">
        <f>AA255*K255</f>
        <v>0</v>
      </c>
      <c r="AC255" s="147">
        <v>0</v>
      </c>
      <c r="AD255" s="148">
        <f>AC255*K255</f>
        <v>0</v>
      </c>
      <c r="AR255" s="20" t="s">
        <v>235</v>
      </c>
      <c r="AT255" s="20" t="s">
        <v>149</v>
      </c>
      <c r="AU255" s="20" t="s">
        <v>94</v>
      </c>
      <c r="AY255" s="20" t="s">
        <v>148</v>
      </c>
      <c r="BE255" s="149">
        <f>IF(U255="základní",P255,0)</f>
        <v>0</v>
      </c>
      <c r="BF255" s="149">
        <f>IF(U255="snížená",P255,0)</f>
        <v>0</v>
      </c>
      <c r="BG255" s="149">
        <f>IF(U255="zákl. přenesená",P255,0)</f>
        <v>0</v>
      </c>
      <c r="BH255" s="149">
        <f>IF(U255="sníž. přenesená",P255,0)</f>
        <v>0</v>
      </c>
      <c r="BI255" s="149">
        <f>IF(U255="nulová",P255,0)</f>
        <v>0</v>
      </c>
      <c r="BJ255" s="20" t="s">
        <v>83</v>
      </c>
      <c r="BK255" s="149">
        <f>ROUND(V255*K255,2)</f>
        <v>0</v>
      </c>
      <c r="BL255" s="20" t="s">
        <v>235</v>
      </c>
      <c r="BM255" s="20" t="s">
        <v>333</v>
      </c>
    </row>
    <row r="256" spans="2:65" s="9" customFormat="1" ht="29.85" customHeight="1">
      <c r="B256" s="127"/>
      <c r="C256" s="128"/>
      <c r="D256" s="138" t="s">
        <v>119</v>
      </c>
      <c r="E256" s="138"/>
      <c r="F256" s="138"/>
      <c r="G256" s="138"/>
      <c r="H256" s="138"/>
      <c r="I256" s="138"/>
      <c r="J256" s="138"/>
      <c r="K256" s="138"/>
      <c r="L256" s="138"/>
      <c r="M256" s="518">
        <f>BK256</f>
        <v>0</v>
      </c>
      <c r="N256" s="519"/>
      <c r="O256" s="519"/>
      <c r="P256" s="519"/>
      <c r="Q256" s="519"/>
      <c r="R256" s="130"/>
      <c r="T256" s="131"/>
      <c r="U256" s="128"/>
      <c r="V256" s="128"/>
      <c r="W256" s="132">
        <f>SUM(W257:W279)</f>
        <v>0</v>
      </c>
      <c r="X256" s="132">
        <f>SUM(X257:X279)</f>
        <v>0</v>
      </c>
      <c r="Y256" s="128"/>
      <c r="Z256" s="133">
        <f>SUM(Z257:Z279)</f>
        <v>83.038562999999996</v>
      </c>
      <c r="AA256" s="128"/>
      <c r="AB256" s="133">
        <f>SUM(AB257:AB279)</f>
        <v>2.0084226799999998</v>
      </c>
      <c r="AC256" s="128"/>
      <c r="AD256" s="134">
        <f>SUM(AD257:AD279)</f>
        <v>0.38260964999999997</v>
      </c>
      <c r="AR256" s="135" t="s">
        <v>94</v>
      </c>
      <c r="AT256" s="136" t="s">
        <v>77</v>
      </c>
      <c r="AU256" s="136" t="s">
        <v>83</v>
      </c>
      <c r="AY256" s="135" t="s">
        <v>148</v>
      </c>
      <c r="BK256" s="137">
        <f>SUM(BK257:BK279)</f>
        <v>0</v>
      </c>
    </row>
    <row r="257" spans="2:65" s="1" customFormat="1" ht="96" customHeight="1">
      <c r="B257" s="139"/>
      <c r="C257" s="140" t="s">
        <v>334</v>
      </c>
      <c r="D257" s="140" t="s">
        <v>149</v>
      </c>
      <c r="E257" s="141" t="s">
        <v>335</v>
      </c>
      <c r="F257" s="498" t="s">
        <v>852</v>
      </c>
      <c r="G257" s="498"/>
      <c r="H257" s="498"/>
      <c r="I257" s="498"/>
      <c r="J257" s="142" t="s">
        <v>165</v>
      </c>
      <c r="K257" s="143">
        <v>27.335999999999999</v>
      </c>
      <c r="L257" s="144"/>
      <c r="M257" s="499"/>
      <c r="N257" s="499"/>
      <c r="O257" s="499"/>
      <c r="P257" s="499">
        <f>ROUND(V257*K257,2)</f>
        <v>0</v>
      </c>
      <c r="Q257" s="499"/>
      <c r="R257" s="145"/>
      <c r="T257" s="146" t="s">
        <v>5</v>
      </c>
      <c r="U257" s="43" t="s">
        <v>41</v>
      </c>
      <c r="V257" s="104">
        <f>L257+M257</f>
        <v>0</v>
      </c>
      <c r="W257" s="104">
        <f>ROUND(L257*K257,2)</f>
        <v>0</v>
      </c>
      <c r="X257" s="104">
        <f>ROUND(M257*K257,2)</f>
        <v>0</v>
      </c>
      <c r="Y257" s="147">
        <v>1.296</v>
      </c>
      <c r="Z257" s="147">
        <f>Y257*K257</f>
        <v>35.427455999999999</v>
      </c>
      <c r="AA257" s="147">
        <v>4.7449999999999999E-2</v>
      </c>
      <c r="AB257" s="147">
        <f>AA257*K257</f>
        <v>1.2970931999999999</v>
      </c>
      <c r="AC257" s="147">
        <v>0</v>
      </c>
      <c r="AD257" s="148">
        <f>AC257*K257</f>
        <v>0</v>
      </c>
      <c r="AR257" s="20" t="s">
        <v>235</v>
      </c>
      <c r="AT257" s="20" t="s">
        <v>149</v>
      </c>
      <c r="AU257" s="20" t="s">
        <v>94</v>
      </c>
      <c r="AY257" s="20" t="s">
        <v>148</v>
      </c>
      <c r="BE257" s="149">
        <f>IF(U257="základní",P257,0)</f>
        <v>0</v>
      </c>
      <c r="BF257" s="149">
        <f>IF(U257="snížená",P257,0)</f>
        <v>0</v>
      </c>
      <c r="BG257" s="149">
        <f>IF(U257="zákl. přenesená",P257,0)</f>
        <v>0</v>
      </c>
      <c r="BH257" s="149">
        <f>IF(U257="sníž. přenesená",P257,0)</f>
        <v>0</v>
      </c>
      <c r="BI257" s="149">
        <f>IF(U257="nulová",P257,0)</f>
        <v>0</v>
      </c>
      <c r="BJ257" s="20" t="s">
        <v>83</v>
      </c>
      <c r="BK257" s="149">
        <f>ROUND(V257*K257,2)</f>
        <v>0</v>
      </c>
      <c r="BL257" s="20" t="s">
        <v>235</v>
      </c>
      <c r="BM257" s="20" t="s">
        <v>336</v>
      </c>
    </row>
    <row r="258" spans="2:65" s="10" customFormat="1" ht="22.5" customHeight="1">
      <c r="B258" s="150"/>
      <c r="C258" s="151"/>
      <c r="D258" s="151"/>
      <c r="E258" s="152" t="s">
        <v>5</v>
      </c>
      <c r="F258" s="500" t="s">
        <v>337</v>
      </c>
      <c r="G258" s="501"/>
      <c r="H258" s="501"/>
      <c r="I258" s="501"/>
      <c r="J258" s="151"/>
      <c r="K258" s="153">
        <v>27.335999999999999</v>
      </c>
      <c r="L258" s="151"/>
      <c r="M258" s="151"/>
      <c r="N258" s="151"/>
      <c r="O258" s="151"/>
      <c r="P258" s="151"/>
      <c r="Q258" s="151"/>
      <c r="R258" s="154"/>
      <c r="T258" s="155"/>
      <c r="U258" s="151"/>
      <c r="V258" s="151"/>
      <c r="W258" s="151"/>
      <c r="X258" s="151"/>
      <c r="Y258" s="151"/>
      <c r="Z258" s="151"/>
      <c r="AA258" s="151"/>
      <c r="AB258" s="151"/>
      <c r="AC258" s="151"/>
      <c r="AD258" s="156"/>
      <c r="AT258" s="157" t="s">
        <v>156</v>
      </c>
      <c r="AU258" s="157" t="s">
        <v>94</v>
      </c>
      <c r="AV258" s="10" t="s">
        <v>94</v>
      </c>
      <c r="AW258" s="10" t="s">
        <v>7</v>
      </c>
      <c r="AX258" s="10" t="s">
        <v>78</v>
      </c>
      <c r="AY258" s="157" t="s">
        <v>148</v>
      </c>
    </row>
    <row r="259" spans="2:65" s="11" customFormat="1" ht="22.5" customHeight="1">
      <c r="B259" s="158"/>
      <c r="C259" s="159"/>
      <c r="D259" s="159"/>
      <c r="E259" s="160" t="s">
        <v>5</v>
      </c>
      <c r="F259" s="502" t="s">
        <v>157</v>
      </c>
      <c r="G259" s="503"/>
      <c r="H259" s="503"/>
      <c r="I259" s="503"/>
      <c r="J259" s="159"/>
      <c r="K259" s="161">
        <v>27.335999999999999</v>
      </c>
      <c r="L259" s="159"/>
      <c r="M259" s="159"/>
      <c r="N259" s="159"/>
      <c r="O259" s="159"/>
      <c r="P259" s="159"/>
      <c r="Q259" s="159"/>
      <c r="R259" s="162"/>
      <c r="T259" s="163"/>
      <c r="U259" s="159"/>
      <c r="V259" s="159"/>
      <c r="W259" s="159"/>
      <c r="X259" s="159"/>
      <c r="Y259" s="159"/>
      <c r="Z259" s="159"/>
      <c r="AA259" s="159"/>
      <c r="AB259" s="159"/>
      <c r="AC259" s="159"/>
      <c r="AD259" s="164"/>
      <c r="AT259" s="165" t="s">
        <v>156</v>
      </c>
      <c r="AU259" s="165" t="s">
        <v>94</v>
      </c>
      <c r="AV259" s="11" t="s">
        <v>153</v>
      </c>
      <c r="AW259" s="11" t="s">
        <v>7</v>
      </c>
      <c r="AX259" s="11" t="s">
        <v>83</v>
      </c>
      <c r="AY259" s="165" t="s">
        <v>148</v>
      </c>
    </row>
    <row r="260" spans="2:65" s="1" customFormat="1" ht="82.5" customHeight="1">
      <c r="B260" s="139"/>
      <c r="C260" s="140" t="s">
        <v>338</v>
      </c>
      <c r="D260" s="140" t="s">
        <v>149</v>
      </c>
      <c r="E260" s="141" t="s">
        <v>339</v>
      </c>
      <c r="F260" s="498" t="s">
        <v>340</v>
      </c>
      <c r="G260" s="498"/>
      <c r="H260" s="498"/>
      <c r="I260" s="498"/>
      <c r="J260" s="142" t="s">
        <v>165</v>
      </c>
      <c r="K260" s="143">
        <v>9.3979999999999997</v>
      </c>
      <c r="L260" s="144"/>
      <c r="M260" s="499"/>
      <c r="N260" s="499"/>
      <c r="O260" s="499"/>
      <c r="P260" s="499">
        <f>ROUND(V260*K260,2)</f>
        <v>0</v>
      </c>
      <c r="Q260" s="499"/>
      <c r="R260" s="145"/>
      <c r="T260" s="146" t="s">
        <v>5</v>
      </c>
      <c r="U260" s="43" t="s">
        <v>41</v>
      </c>
      <c r="V260" s="104">
        <f>L260+M260</f>
        <v>0</v>
      </c>
      <c r="W260" s="104">
        <f>ROUND(L260*K260,2)</f>
        <v>0</v>
      </c>
      <c r="X260" s="104">
        <f>ROUND(M260*K260,2)</f>
        <v>0</v>
      </c>
      <c r="Y260" s="147">
        <v>0.95899999999999996</v>
      </c>
      <c r="Z260" s="147">
        <f>Y260*K260</f>
        <v>9.0126819999999999</v>
      </c>
      <c r="AA260" s="147">
        <v>2.716E-2</v>
      </c>
      <c r="AB260" s="147">
        <f>AA260*K260</f>
        <v>0.25524967999999998</v>
      </c>
      <c r="AC260" s="147">
        <v>0</v>
      </c>
      <c r="AD260" s="148">
        <f>AC260*K260</f>
        <v>0</v>
      </c>
      <c r="AR260" s="20" t="s">
        <v>235</v>
      </c>
      <c r="AT260" s="20" t="s">
        <v>149</v>
      </c>
      <c r="AU260" s="20" t="s">
        <v>94</v>
      </c>
      <c r="AY260" s="20" t="s">
        <v>148</v>
      </c>
      <c r="BE260" s="149">
        <f>IF(U260="základní",P260,0)</f>
        <v>0</v>
      </c>
      <c r="BF260" s="149">
        <f>IF(U260="snížená",P260,0)</f>
        <v>0</v>
      </c>
      <c r="BG260" s="149">
        <f>IF(U260="zákl. přenesená",P260,0)</f>
        <v>0</v>
      </c>
      <c r="BH260" s="149">
        <f>IF(U260="sníž. přenesená",P260,0)</f>
        <v>0</v>
      </c>
      <c r="BI260" s="149">
        <f>IF(U260="nulová",P260,0)</f>
        <v>0</v>
      </c>
      <c r="BJ260" s="20" t="s">
        <v>83</v>
      </c>
      <c r="BK260" s="149">
        <f>ROUND(V260*K260,2)</f>
        <v>0</v>
      </c>
      <c r="BL260" s="20" t="s">
        <v>235</v>
      </c>
      <c r="BM260" s="20" t="s">
        <v>341</v>
      </c>
    </row>
    <row r="261" spans="2:65" s="12" customFormat="1" ht="22.5" customHeight="1">
      <c r="B261" s="166"/>
      <c r="C261" s="167"/>
      <c r="D261" s="167"/>
      <c r="E261" s="168" t="s">
        <v>5</v>
      </c>
      <c r="F261" s="509" t="s">
        <v>342</v>
      </c>
      <c r="G261" s="510"/>
      <c r="H261" s="510"/>
      <c r="I261" s="510"/>
      <c r="J261" s="167"/>
      <c r="K261" s="169" t="s">
        <v>5</v>
      </c>
      <c r="L261" s="167"/>
      <c r="M261" s="167"/>
      <c r="N261" s="167"/>
      <c r="O261" s="167"/>
      <c r="P261" s="167"/>
      <c r="Q261" s="167"/>
      <c r="R261" s="170"/>
      <c r="T261" s="171"/>
      <c r="U261" s="167"/>
      <c r="V261" s="167"/>
      <c r="W261" s="167"/>
      <c r="X261" s="167"/>
      <c r="Y261" s="167"/>
      <c r="Z261" s="167"/>
      <c r="AA261" s="167"/>
      <c r="AB261" s="167"/>
      <c r="AC261" s="167"/>
      <c r="AD261" s="172"/>
      <c r="AT261" s="173" t="s">
        <v>156</v>
      </c>
      <c r="AU261" s="173" t="s">
        <v>94</v>
      </c>
      <c r="AV261" s="12" t="s">
        <v>83</v>
      </c>
      <c r="AW261" s="12" t="s">
        <v>7</v>
      </c>
      <c r="AX261" s="12" t="s">
        <v>78</v>
      </c>
      <c r="AY261" s="173" t="s">
        <v>148</v>
      </c>
    </row>
    <row r="262" spans="2:65" s="10" customFormat="1" ht="22.5" customHeight="1">
      <c r="B262" s="150"/>
      <c r="C262" s="151"/>
      <c r="D262" s="151"/>
      <c r="E262" s="152" t="s">
        <v>5</v>
      </c>
      <c r="F262" s="513" t="s">
        <v>343</v>
      </c>
      <c r="G262" s="514"/>
      <c r="H262" s="514"/>
      <c r="I262" s="514"/>
      <c r="J262" s="151"/>
      <c r="K262" s="153">
        <v>1.262</v>
      </c>
      <c r="L262" s="151"/>
      <c r="M262" s="151"/>
      <c r="N262" s="151"/>
      <c r="O262" s="151"/>
      <c r="P262" s="151"/>
      <c r="Q262" s="151"/>
      <c r="R262" s="154"/>
      <c r="T262" s="155"/>
      <c r="U262" s="151"/>
      <c r="V262" s="151"/>
      <c r="W262" s="151"/>
      <c r="X262" s="151"/>
      <c r="Y262" s="151"/>
      <c r="Z262" s="151"/>
      <c r="AA262" s="151"/>
      <c r="AB262" s="151"/>
      <c r="AC262" s="151"/>
      <c r="AD262" s="156"/>
      <c r="AT262" s="157" t="s">
        <v>156</v>
      </c>
      <c r="AU262" s="157" t="s">
        <v>94</v>
      </c>
      <c r="AV262" s="10" t="s">
        <v>94</v>
      </c>
      <c r="AW262" s="10" t="s">
        <v>7</v>
      </c>
      <c r="AX262" s="10" t="s">
        <v>78</v>
      </c>
      <c r="AY262" s="157" t="s">
        <v>148</v>
      </c>
    </row>
    <row r="263" spans="2:65" s="12" customFormat="1" ht="22.5" customHeight="1">
      <c r="B263" s="166"/>
      <c r="C263" s="167"/>
      <c r="D263" s="167"/>
      <c r="E263" s="168" t="s">
        <v>5</v>
      </c>
      <c r="F263" s="511" t="s">
        <v>344</v>
      </c>
      <c r="G263" s="512"/>
      <c r="H263" s="512"/>
      <c r="I263" s="512"/>
      <c r="J263" s="167"/>
      <c r="K263" s="169" t="s">
        <v>5</v>
      </c>
      <c r="L263" s="167"/>
      <c r="M263" s="167"/>
      <c r="N263" s="167"/>
      <c r="O263" s="167"/>
      <c r="P263" s="167"/>
      <c r="Q263" s="167"/>
      <c r="R263" s="170"/>
      <c r="T263" s="171"/>
      <c r="U263" s="167"/>
      <c r="V263" s="167"/>
      <c r="W263" s="167"/>
      <c r="X263" s="167"/>
      <c r="Y263" s="167"/>
      <c r="Z263" s="167"/>
      <c r="AA263" s="167"/>
      <c r="AB263" s="167"/>
      <c r="AC263" s="167"/>
      <c r="AD263" s="172"/>
      <c r="AT263" s="173" t="s">
        <v>156</v>
      </c>
      <c r="AU263" s="173" t="s">
        <v>94</v>
      </c>
      <c r="AV263" s="12" t="s">
        <v>83</v>
      </c>
      <c r="AW263" s="12" t="s">
        <v>7</v>
      </c>
      <c r="AX263" s="12" t="s">
        <v>78</v>
      </c>
      <c r="AY263" s="173" t="s">
        <v>148</v>
      </c>
    </row>
    <row r="264" spans="2:65" s="10" customFormat="1" ht="22.5" customHeight="1">
      <c r="B264" s="150"/>
      <c r="C264" s="151"/>
      <c r="D264" s="151"/>
      <c r="E264" s="152" t="s">
        <v>5</v>
      </c>
      <c r="F264" s="513" t="s">
        <v>345</v>
      </c>
      <c r="G264" s="514"/>
      <c r="H264" s="514"/>
      <c r="I264" s="514"/>
      <c r="J264" s="151"/>
      <c r="K264" s="153">
        <v>1.536</v>
      </c>
      <c r="L264" s="151"/>
      <c r="M264" s="151"/>
      <c r="N264" s="151"/>
      <c r="O264" s="151"/>
      <c r="P264" s="151"/>
      <c r="Q264" s="151"/>
      <c r="R264" s="154"/>
      <c r="T264" s="155"/>
      <c r="U264" s="151"/>
      <c r="V264" s="151"/>
      <c r="W264" s="151"/>
      <c r="X264" s="151"/>
      <c r="Y264" s="151"/>
      <c r="Z264" s="151"/>
      <c r="AA264" s="151"/>
      <c r="AB264" s="151"/>
      <c r="AC264" s="151"/>
      <c r="AD264" s="156"/>
      <c r="AT264" s="157" t="s">
        <v>156</v>
      </c>
      <c r="AU264" s="157" t="s">
        <v>94</v>
      </c>
      <c r="AV264" s="10" t="s">
        <v>94</v>
      </c>
      <c r="AW264" s="10" t="s">
        <v>7</v>
      </c>
      <c r="AX264" s="10" t="s">
        <v>78</v>
      </c>
      <c r="AY264" s="157" t="s">
        <v>148</v>
      </c>
    </row>
    <row r="265" spans="2:65" s="12" customFormat="1" ht="22.5" customHeight="1">
      <c r="B265" s="166"/>
      <c r="C265" s="167"/>
      <c r="D265" s="167"/>
      <c r="E265" s="168" t="s">
        <v>5</v>
      </c>
      <c r="F265" s="511" t="s">
        <v>346</v>
      </c>
      <c r="G265" s="512"/>
      <c r="H265" s="512"/>
      <c r="I265" s="512"/>
      <c r="J265" s="167"/>
      <c r="K265" s="169" t="s">
        <v>5</v>
      </c>
      <c r="L265" s="167"/>
      <c r="M265" s="167"/>
      <c r="N265" s="167"/>
      <c r="O265" s="167"/>
      <c r="P265" s="167"/>
      <c r="Q265" s="167"/>
      <c r="R265" s="170"/>
      <c r="T265" s="171"/>
      <c r="U265" s="167"/>
      <c r="V265" s="167"/>
      <c r="W265" s="167"/>
      <c r="X265" s="167"/>
      <c r="Y265" s="167"/>
      <c r="Z265" s="167"/>
      <c r="AA265" s="167"/>
      <c r="AB265" s="167"/>
      <c r="AC265" s="167"/>
      <c r="AD265" s="172"/>
      <c r="AT265" s="173" t="s">
        <v>156</v>
      </c>
      <c r="AU265" s="173" t="s">
        <v>94</v>
      </c>
      <c r="AV265" s="12" t="s">
        <v>83</v>
      </c>
      <c r="AW265" s="12" t="s">
        <v>7</v>
      </c>
      <c r="AX265" s="12" t="s">
        <v>78</v>
      </c>
      <c r="AY265" s="173" t="s">
        <v>148</v>
      </c>
    </row>
    <row r="266" spans="2:65" s="10" customFormat="1" ht="22.5" customHeight="1">
      <c r="B266" s="150"/>
      <c r="C266" s="151"/>
      <c r="D266" s="151"/>
      <c r="E266" s="152" t="s">
        <v>5</v>
      </c>
      <c r="F266" s="513" t="s">
        <v>347</v>
      </c>
      <c r="G266" s="514"/>
      <c r="H266" s="514"/>
      <c r="I266" s="514"/>
      <c r="J266" s="151"/>
      <c r="K266" s="153">
        <v>6.6</v>
      </c>
      <c r="L266" s="151"/>
      <c r="M266" s="151"/>
      <c r="N266" s="151"/>
      <c r="O266" s="151"/>
      <c r="P266" s="151"/>
      <c r="Q266" s="151"/>
      <c r="R266" s="154"/>
      <c r="T266" s="155"/>
      <c r="U266" s="151"/>
      <c r="V266" s="151"/>
      <c r="W266" s="151"/>
      <c r="X266" s="151"/>
      <c r="Y266" s="151"/>
      <c r="Z266" s="151"/>
      <c r="AA266" s="151"/>
      <c r="AB266" s="151"/>
      <c r="AC266" s="151"/>
      <c r="AD266" s="156"/>
      <c r="AT266" s="157" t="s">
        <v>156</v>
      </c>
      <c r="AU266" s="157" t="s">
        <v>94</v>
      </c>
      <c r="AV266" s="10" t="s">
        <v>94</v>
      </c>
      <c r="AW266" s="10" t="s">
        <v>7</v>
      </c>
      <c r="AX266" s="10" t="s">
        <v>78</v>
      </c>
      <c r="AY266" s="157" t="s">
        <v>148</v>
      </c>
    </row>
    <row r="267" spans="2:65" s="11" customFormat="1" ht="22.5" customHeight="1">
      <c r="B267" s="158"/>
      <c r="C267" s="159"/>
      <c r="D267" s="159"/>
      <c r="E267" s="160" t="s">
        <v>5</v>
      </c>
      <c r="F267" s="502" t="s">
        <v>157</v>
      </c>
      <c r="G267" s="503"/>
      <c r="H267" s="503"/>
      <c r="I267" s="503"/>
      <c r="J267" s="159"/>
      <c r="K267" s="161">
        <v>9.3979999999999997</v>
      </c>
      <c r="L267" s="159"/>
      <c r="M267" s="159"/>
      <c r="N267" s="159"/>
      <c r="O267" s="159"/>
      <c r="P267" s="159"/>
      <c r="Q267" s="159"/>
      <c r="R267" s="162"/>
      <c r="T267" s="163"/>
      <c r="U267" s="159"/>
      <c r="V267" s="159"/>
      <c r="W267" s="159"/>
      <c r="X267" s="159"/>
      <c r="Y267" s="159"/>
      <c r="Z267" s="159"/>
      <c r="AA267" s="159"/>
      <c r="AB267" s="159"/>
      <c r="AC267" s="159"/>
      <c r="AD267" s="164"/>
      <c r="AT267" s="165" t="s">
        <v>156</v>
      </c>
      <c r="AU267" s="165" t="s">
        <v>94</v>
      </c>
      <c r="AV267" s="11" t="s">
        <v>153</v>
      </c>
      <c r="AW267" s="11" t="s">
        <v>7</v>
      </c>
      <c r="AX267" s="11" t="s">
        <v>83</v>
      </c>
      <c r="AY267" s="165" t="s">
        <v>148</v>
      </c>
    </row>
    <row r="268" spans="2:65" s="1" customFormat="1" ht="69.75" customHeight="1">
      <c r="B268" s="139"/>
      <c r="C268" s="140" t="s">
        <v>348</v>
      </c>
      <c r="D268" s="140" t="s">
        <v>149</v>
      </c>
      <c r="E268" s="141" t="s">
        <v>349</v>
      </c>
      <c r="F268" s="498" t="s">
        <v>350</v>
      </c>
      <c r="G268" s="498"/>
      <c r="H268" s="498"/>
      <c r="I268" s="498"/>
      <c r="J268" s="142" t="s">
        <v>165</v>
      </c>
      <c r="K268" s="143">
        <v>22.855</v>
      </c>
      <c r="L268" s="144"/>
      <c r="M268" s="499"/>
      <c r="N268" s="499"/>
      <c r="O268" s="499"/>
      <c r="P268" s="499">
        <f>ROUND(V268*K268,2)</f>
        <v>0</v>
      </c>
      <c r="Q268" s="499"/>
      <c r="R268" s="145"/>
      <c r="T268" s="146" t="s">
        <v>5</v>
      </c>
      <c r="U268" s="43" t="s">
        <v>41</v>
      </c>
      <c r="V268" s="104">
        <f>L268+M268</f>
        <v>0</v>
      </c>
      <c r="W268" s="104">
        <f>ROUND(L268*K268,2)</f>
        <v>0</v>
      </c>
      <c r="X268" s="104">
        <f>ROUND(M268*K268,2)</f>
        <v>0</v>
      </c>
      <c r="Y268" s="147">
        <v>0.96799999999999997</v>
      </c>
      <c r="Z268" s="147">
        <f>Y268*K268</f>
        <v>22.123639999999998</v>
      </c>
      <c r="AA268" s="147">
        <v>1.2540000000000001E-2</v>
      </c>
      <c r="AB268" s="147">
        <f>AA268*K268</f>
        <v>0.28660170000000001</v>
      </c>
      <c r="AC268" s="147">
        <v>0</v>
      </c>
      <c r="AD268" s="148">
        <f>AC268*K268</f>
        <v>0</v>
      </c>
      <c r="AR268" s="20" t="s">
        <v>235</v>
      </c>
      <c r="AT268" s="20" t="s">
        <v>149</v>
      </c>
      <c r="AU268" s="20" t="s">
        <v>94</v>
      </c>
      <c r="AY268" s="20" t="s">
        <v>148</v>
      </c>
      <c r="BE268" s="149">
        <f>IF(U268="základní",P268,0)</f>
        <v>0</v>
      </c>
      <c r="BF268" s="149">
        <f>IF(U268="snížená",P268,0)</f>
        <v>0</v>
      </c>
      <c r="BG268" s="149">
        <f>IF(U268="zákl. přenesená",P268,0)</f>
        <v>0</v>
      </c>
      <c r="BH268" s="149">
        <f>IF(U268="sníž. přenesená",P268,0)</f>
        <v>0</v>
      </c>
      <c r="BI268" s="149">
        <f>IF(U268="nulová",P268,0)</f>
        <v>0</v>
      </c>
      <c r="BJ268" s="20" t="s">
        <v>83</v>
      </c>
      <c r="BK268" s="149">
        <f>ROUND(V268*K268,2)</f>
        <v>0</v>
      </c>
      <c r="BL268" s="20" t="s">
        <v>235</v>
      </c>
      <c r="BM268" s="20" t="s">
        <v>351</v>
      </c>
    </row>
    <row r="269" spans="2:65" s="12" customFormat="1" ht="22.5" customHeight="1">
      <c r="B269" s="166"/>
      <c r="C269" s="167"/>
      <c r="D269" s="167"/>
      <c r="E269" s="168" t="s">
        <v>5</v>
      </c>
      <c r="F269" s="509" t="s">
        <v>352</v>
      </c>
      <c r="G269" s="510"/>
      <c r="H269" s="510"/>
      <c r="I269" s="510"/>
      <c r="J269" s="167"/>
      <c r="K269" s="169" t="s">
        <v>5</v>
      </c>
      <c r="L269" s="167"/>
      <c r="M269" s="167"/>
      <c r="N269" s="167"/>
      <c r="O269" s="167"/>
      <c r="P269" s="167"/>
      <c r="Q269" s="167"/>
      <c r="R269" s="170"/>
      <c r="T269" s="171"/>
      <c r="U269" s="167"/>
      <c r="V269" s="167"/>
      <c r="W269" s="167"/>
      <c r="X269" s="167"/>
      <c r="Y269" s="167"/>
      <c r="Z269" s="167"/>
      <c r="AA269" s="167"/>
      <c r="AB269" s="167"/>
      <c r="AC269" s="167"/>
      <c r="AD269" s="172"/>
      <c r="AT269" s="173" t="s">
        <v>156</v>
      </c>
      <c r="AU269" s="173" t="s">
        <v>94</v>
      </c>
      <c r="AV269" s="12" t="s">
        <v>83</v>
      </c>
      <c r="AW269" s="12" t="s">
        <v>7</v>
      </c>
      <c r="AX269" s="12" t="s">
        <v>78</v>
      </c>
      <c r="AY269" s="173" t="s">
        <v>148</v>
      </c>
    </row>
    <row r="270" spans="2:65" s="10" customFormat="1" ht="22.5" customHeight="1">
      <c r="B270" s="150"/>
      <c r="C270" s="151"/>
      <c r="D270" s="151"/>
      <c r="E270" s="152" t="s">
        <v>5</v>
      </c>
      <c r="F270" s="513" t="s">
        <v>353</v>
      </c>
      <c r="G270" s="514"/>
      <c r="H270" s="514"/>
      <c r="I270" s="514"/>
      <c r="J270" s="151"/>
      <c r="K270" s="153">
        <v>22.855</v>
      </c>
      <c r="L270" s="151"/>
      <c r="M270" s="151"/>
      <c r="N270" s="151"/>
      <c r="O270" s="151"/>
      <c r="P270" s="151"/>
      <c r="Q270" s="151"/>
      <c r="R270" s="154"/>
      <c r="T270" s="155"/>
      <c r="U270" s="151"/>
      <c r="V270" s="151"/>
      <c r="W270" s="151"/>
      <c r="X270" s="151"/>
      <c r="Y270" s="151"/>
      <c r="Z270" s="151"/>
      <c r="AA270" s="151"/>
      <c r="AB270" s="151"/>
      <c r="AC270" s="151"/>
      <c r="AD270" s="156"/>
      <c r="AT270" s="157" t="s">
        <v>156</v>
      </c>
      <c r="AU270" s="157" t="s">
        <v>94</v>
      </c>
      <c r="AV270" s="10" t="s">
        <v>94</v>
      </c>
      <c r="AW270" s="10" t="s">
        <v>7</v>
      </c>
      <c r="AX270" s="10" t="s">
        <v>78</v>
      </c>
      <c r="AY270" s="157" t="s">
        <v>148</v>
      </c>
    </row>
    <row r="271" spans="2:65" s="11" customFormat="1" ht="22.5" customHeight="1">
      <c r="B271" s="158"/>
      <c r="C271" s="159"/>
      <c r="D271" s="159"/>
      <c r="E271" s="160" t="s">
        <v>5</v>
      </c>
      <c r="F271" s="502" t="s">
        <v>157</v>
      </c>
      <c r="G271" s="503"/>
      <c r="H271" s="503"/>
      <c r="I271" s="503"/>
      <c r="J271" s="159"/>
      <c r="K271" s="161">
        <v>22.855</v>
      </c>
      <c r="L271" s="159"/>
      <c r="M271" s="159"/>
      <c r="N271" s="159"/>
      <c r="O271" s="159"/>
      <c r="P271" s="159"/>
      <c r="Q271" s="159"/>
      <c r="R271" s="162"/>
      <c r="T271" s="163"/>
      <c r="U271" s="159"/>
      <c r="V271" s="159"/>
      <c r="W271" s="159"/>
      <c r="X271" s="159"/>
      <c r="Y271" s="159"/>
      <c r="Z271" s="159"/>
      <c r="AA271" s="159"/>
      <c r="AB271" s="159"/>
      <c r="AC271" s="159"/>
      <c r="AD271" s="164"/>
      <c r="AT271" s="165" t="s">
        <v>156</v>
      </c>
      <c r="AU271" s="165" t="s">
        <v>94</v>
      </c>
      <c r="AV271" s="11" t="s">
        <v>153</v>
      </c>
      <c r="AW271" s="11" t="s">
        <v>7</v>
      </c>
      <c r="AX271" s="11" t="s">
        <v>83</v>
      </c>
      <c r="AY271" s="165" t="s">
        <v>148</v>
      </c>
    </row>
    <row r="272" spans="2:65" s="1" customFormat="1" ht="82.5" customHeight="1">
      <c r="B272" s="139"/>
      <c r="C272" s="140" t="s">
        <v>354</v>
      </c>
      <c r="D272" s="140" t="s">
        <v>149</v>
      </c>
      <c r="E272" s="141" t="s">
        <v>355</v>
      </c>
      <c r="F272" s="498" t="s">
        <v>356</v>
      </c>
      <c r="G272" s="498"/>
      <c r="H272" s="498"/>
      <c r="I272" s="498"/>
      <c r="J272" s="142" t="s">
        <v>165</v>
      </c>
      <c r="K272" s="143">
        <v>13.515000000000001</v>
      </c>
      <c r="L272" s="144"/>
      <c r="M272" s="499"/>
      <c r="N272" s="499"/>
      <c r="O272" s="499"/>
      <c r="P272" s="499">
        <f>ROUND(V272*K272,2)</f>
        <v>0</v>
      </c>
      <c r="Q272" s="499"/>
      <c r="R272" s="145"/>
      <c r="T272" s="146" t="s">
        <v>5</v>
      </c>
      <c r="U272" s="43" t="s">
        <v>41</v>
      </c>
      <c r="V272" s="104">
        <f>L272+M272</f>
        <v>0</v>
      </c>
      <c r="W272" s="104">
        <f>ROUND(L272*K272,2)</f>
        <v>0</v>
      </c>
      <c r="X272" s="104">
        <f>ROUND(M272*K272,2)</f>
        <v>0</v>
      </c>
      <c r="Y272" s="147">
        <v>0.96799999999999997</v>
      </c>
      <c r="Z272" s="147">
        <f>Y272*K272</f>
        <v>13.082520000000001</v>
      </c>
      <c r="AA272" s="147">
        <v>1.2540000000000001E-2</v>
      </c>
      <c r="AB272" s="147">
        <f>AA272*K272</f>
        <v>0.16947810000000002</v>
      </c>
      <c r="AC272" s="147">
        <v>0</v>
      </c>
      <c r="AD272" s="148">
        <f>AC272*K272</f>
        <v>0</v>
      </c>
      <c r="AR272" s="20" t="s">
        <v>235</v>
      </c>
      <c r="AT272" s="20" t="s">
        <v>149</v>
      </c>
      <c r="AU272" s="20" t="s">
        <v>94</v>
      </c>
      <c r="AY272" s="20" t="s">
        <v>148</v>
      </c>
      <c r="BE272" s="149">
        <f>IF(U272="základní",P272,0)</f>
        <v>0</v>
      </c>
      <c r="BF272" s="149">
        <f>IF(U272="snížená",P272,0)</f>
        <v>0</v>
      </c>
      <c r="BG272" s="149">
        <f>IF(U272="zákl. přenesená",P272,0)</f>
        <v>0</v>
      </c>
      <c r="BH272" s="149">
        <f>IF(U272="sníž. přenesená",P272,0)</f>
        <v>0</v>
      </c>
      <c r="BI272" s="149">
        <f>IF(U272="nulová",P272,0)</f>
        <v>0</v>
      </c>
      <c r="BJ272" s="20" t="s">
        <v>83</v>
      </c>
      <c r="BK272" s="149">
        <f>ROUND(V272*K272,2)</f>
        <v>0</v>
      </c>
      <c r="BL272" s="20" t="s">
        <v>235</v>
      </c>
      <c r="BM272" s="20" t="s">
        <v>357</v>
      </c>
    </row>
    <row r="273" spans="2:65" s="12" customFormat="1" ht="22.5" customHeight="1">
      <c r="B273" s="166"/>
      <c r="C273" s="167"/>
      <c r="D273" s="167"/>
      <c r="E273" s="168" t="s">
        <v>5</v>
      </c>
      <c r="F273" s="509" t="s">
        <v>358</v>
      </c>
      <c r="G273" s="510"/>
      <c r="H273" s="510"/>
      <c r="I273" s="510"/>
      <c r="J273" s="167"/>
      <c r="K273" s="169" t="s">
        <v>5</v>
      </c>
      <c r="L273" s="167"/>
      <c r="M273" s="167"/>
      <c r="N273" s="167"/>
      <c r="O273" s="167"/>
      <c r="P273" s="167"/>
      <c r="Q273" s="167"/>
      <c r="R273" s="170"/>
      <c r="T273" s="171"/>
      <c r="U273" s="167"/>
      <c r="V273" s="167"/>
      <c r="W273" s="167"/>
      <c r="X273" s="167"/>
      <c r="Y273" s="167"/>
      <c r="Z273" s="167"/>
      <c r="AA273" s="167"/>
      <c r="AB273" s="167"/>
      <c r="AC273" s="167"/>
      <c r="AD273" s="172"/>
      <c r="AT273" s="173" t="s">
        <v>156</v>
      </c>
      <c r="AU273" s="173" t="s">
        <v>94</v>
      </c>
      <c r="AV273" s="12" t="s">
        <v>83</v>
      </c>
      <c r="AW273" s="12" t="s">
        <v>7</v>
      </c>
      <c r="AX273" s="12" t="s">
        <v>78</v>
      </c>
      <c r="AY273" s="173" t="s">
        <v>148</v>
      </c>
    </row>
    <row r="274" spans="2:65" s="10" customFormat="1" ht="22.5" customHeight="1">
      <c r="B274" s="150"/>
      <c r="C274" s="151"/>
      <c r="D274" s="151"/>
      <c r="E274" s="152" t="s">
        <v>5</v>
      </c>
      <c r="F274" s="513" t="s">
        <v>359</v>
      </c>
      <c r="G274" s="514"/>
      <c r="H274" s="514"/>
      <c r="I274" s="514"/>
      <c r="J274" s="151"/>
      <c r="K274" s="153">
        <v>13.515000000000001</v>
      </c>
      <c r="L274" s="151"/>
      <c r="M274" s="151"/>
      <c r="N274" s="151"/>
      <c r="O274" s="151"/>
      <c r="P274" s="151"/>
      <c r="Q274" s="151"/>
      <c r="R274" s="154"/>
      <c r="T274" s="155"/>
      <c r="U274" s="151"/>
      <c r="V274" s="151"/>
      <c r="W274" s="151"/>
      <c r="X274" s="151"/>
      <c r="Y274" s="151"/>
      <c r="Z274" s="151"/>
      <c r="AA274" s="151"/>
      <c r="AB274" s="151"/>
      <c r="AC274" s="151"/>
      <c r="AD274" s="156"/>
      <c r="AT274" s="157" t="s">
        <v>156</v>
      </c>
      <c r="AU274" s="157" t="s">
        <v>94</v>
      </c>
      <c r="AV274" s="10" t="s">
        <v>94</v>
      </c>
      <c r="AW274" s="10" t="s">
        <v>7</v>
      </c>
      <c r="AX274" s="10" t="s">
        <v>78</v>
      </c>
      <c r="AY274" s="157" t="s">
        <v>148</v>
      </c>
    </row>
    <row r="275" spans="2:65" s="11" customFormat="1" ht="22.5" customHeight="1">
      <c r="B275" s="158"/>
      <c r="C275" s="159"/>
      <c r="D275" s="159"/>
      <c r="E275" s="160" t="s">
        <v>5</v>
      </c>
      <c r="F275" s="502" t="s">
        <v>157</v>
      </c>
      <c r="G275" s="503"/>
      <c r="H275" s="503"/>
      <c r="I275" s="503"/>
      <c r="J275" s="159"/>
      <c r="K275" s="161">
        <v>13.515000000000001</v>
      </c>
      <c r="L275" s="159"/>
      <c r="M275" s="159"/>
      <c r="N275" s="159"/>
      <c r="O275" s="159"/>
      <c r="P275" s="159"/>
      <c r="Q275" s="159"/>
      <c r="R275" s="162"/>
      <c r="T275" s="163"/>
      <c r="U275" s="159"/>
      <c r="V275" s="159"/>
      <c r="W275" s="159"/>
      <c r="X275" s="159"/>
      <c r="Y275" s="159"/>
      <c r="Z275" s="159"/>
      <c r="AA275" s="159"/>
      <c r="AB275" s="159"/>
      <c r="AC275" s="159"/>
      <c r="AD275" s="164"/>
      <c r="AT275" s="165" t="s">
        <v>156</v>
      </c>
      <c r="AU275" s="165" t="s">
        <v>94</v>
      </c>
      <c r="AV275" s="11" t="s">
        <v>153</v>
      </c>
      <c r="AW275" s="11" t="s">
        <v>7</v>
      </c>
      <c r="AX275" s="11" t="s">
        <v>83</v>
      </c>
      <c r="AY275" s="165" t="s">
        <v>148</v>
      </c>
    </row>
    <row r="276" spans="2:65" s="1" customFormat="1" ht="31.5" customHeight="1">
      <c r="B276" s="139"/>
      <c r="C276" s="140" t="s">
        <v>360</v>
      </c>
      <c r="D276" s="140" t="s">
        <v>149</v>
      </c>
      <c r="E276" s="141" t="s">
        <v>361</v>
      </c>
      <c r="F276" s="498" t="s">
        <v>362</v>
      </c>
      <c r="G276" s="498"/>
      <c r="H276" s="498"/>
      <c r="I276" s="498"/>
      <c r="J276" s="142" t="s">
        <v>165</v>
      </c>
      <c r="K276" s="143">
        <v>13.515000000000001</v>
      </c>
      <c r="L276" s="144"/>
      <c r="M276" s="499"/>
      <c r="N276" s="499"/>
      <c r="O276" s="499"/>
      <c r="P276" s="499">
        <f>ROUND(V276*K276,2)</f>
        <v>0</v>
      </c>
      <c r="Q276" s="499"/>
      <c r="R276" s="145"/>
      <c r="T276" s="146" t="s">
        <v>5</v>
      </c>
      <c r="U276" s="43" t="s">
        <v>41</v>
      </c>
      <c r="V276" s="104">
        <f>L276+M276</f>
        <v>0</v>
      </c>
      <c r="W276" s="104">
        <f>ROUND(L276*K276,2)</f>
        <v>0</v>
      </c>
      <c r="X276" s="104">
        <f>ROUND(M276*K276,2)</f>
        <v>0</v>
      </c>
      <c r="Y276" s="147">
        <v>0.251</v>
      </c>
      <c r="Z276" s="147">
        <f>Y276*K276</f>
        <v>3.3922650000000001</v>
      </c>
      <c r="AA276" s="147">
        <v>0</v>
      </c>
      <c r="AB276" s="147">
        <f>AA276*K276</f>
        <v>0</v>
      </c>
      <c r="AC276" s="147">
        <v>2.8309999999999998E-2</v>
      </c>
      <c r="AD276" s="148">
        <f>AC276*K276</f>
        <v>0.38260964999999997</v>
      </c>
      <c r="AR276" s="20" t="s">
        <v>235</v>
      </c>
      <c r="AT276" s="20" t="s">
        <v>149</v>
      </c>
      <c r="AU276" s="20" t="s">
        <v>94</v>
      </c>
      <c r="AY276" s="20" t="s">
        <v>148</v>
      </c>
      <c r="BE276" s="149">
        <f>IF(U276="základní",P276,0)</f>
        <v>0</v>
      </c>
      <c r="BF276" s="149">
        <f>IF(U276="snížená",P276,0)</f>
        <v>0</v>
      </c>
      <c r="BG276" s="149">
        <f>IF(U276="zákl. přenesená",P276,0)</f>
        <v>0</v>
      </c>
      <c r="BH276" s="149">
        <f>IF(U276="sníž. přenesená",P276,0)</f>
        <v>0</v>
      </c>
      <c r="BI276" s="149">
        <f>IF(U276="nulová",P276,0)</f>
        <v>0</v>
      </c>
      <c r="BJ276" s="20" t="s">
        <v>83</v>
      </c>
      <c r="BK276" s="149">
        <f>ROUND(V276*K276,2)</f>
        <v>0</v>
      </c>
      <c r="BL276" s="20" t="s">
        <v>235</v>
      </c>
      <c r="BM276" s="20" t="s">
        <v>363</v>
      </c>
    </row>
    <row r="277" spans="2:65" s="10" customFormat="1" ht="22.5" customHeight="1">
      <c r="B277" s="150"/>
      <c r="C277" s="151"/>
      <c r="D277" s="151"/>
      <c r="E277" s="152" t="s">
        <v>5</v>
      </c>
      <c r="F277" s="500" t="s">
        <v>364</v>
      </c>
      <c r="G277" s="501"/>
      <c r="H277" s="501"/>
      <c r="I277" s="501"/>
      <c r="J277" s="151"/>
      <c r="K277" s="153">
        <v>13.515000000000001</v>
      </c>
      <c r="L277" s="151"/>
      <c r="M277" s="151"/>
      <c r="N277" s="151"/>
      <c r="O277" s="151"/>
      <c r="P277" s="151"/>
      <c r="Q277" s="151"/>
      <c r="R277" s="154"/>
      <c r="T277" s="155"/>
      <c r="U277" s="151"/>
      <c r="V277" s="151"/>
      <c r="W277" s="151"/>
      <c r="X277" s="151"/>
      <c r="Y277" s="151"/>
      <c r="Z277" s="151"/>
      <c r="AA277" s="151"/>
      <c r="AB277" s="151"/>
      <c r="AC277" s="151"/>
      <c r="AD277" s="156"/>
      <c r="AT277" s="157" t="s">
        <v>156</v>
      </c>
      <c r="AU277" s="157" t="s">
        <v>94</v>
      </c>
      <c r="AV277" s="10" t="s">
        <v>94</v>
      </c>
      <c r="AW277" s="10" t="s">
        <v>7</v>
      </c>
      <c r="AX277" s="10" t="s">
        <v>78</v>
      </c>
      <c r="AY277" s="157" t="s">
        <v>148</v>
      </c>
    </row>
    <row r="278" spans="2:65" s="11" customFormat="1" ht="22.5" customHeight="1">
      <c r="B278" s="158"/>
      <c r="C278" s="159"/>
      <c r="D278" s="159"/>
      <c r="E278" s="160" t="s">
        <v>5</v>
      </c>
      <c r="F278" s="502" t="s">
        <v>157</v>
      </c>
      <c r="G278" s="503"/>
      <c r="H278" s="503"/>
      <c r="I278" s="503"/>
      <c r="J278" s="159"/>
      <c r="K278" s="161">
        <v>13.515000000000001</v>
      </c>
      <c r="L278" s="159"/>
      <c r="M278" s="159"/>
      <c r="N278" s="159"/>
      <c r="O278" s="159"/>
      <c r="P278" s="159"/>
      <c r="Q278" s="159"/>
      <c r="R278" s="162"/>
      <c r="T278" s="163"/>
      <c r="U278" s="159"/>
      <c r="V278" s="159"/>
      <c r="W278" s="159"/>
      <c r="X278" s="159"/>
      <c r="Y278" s="159"/>
      <c r="Z278" s="159"/>
      <c r="AA278" s="159"/>
      <c r="AB278" s="159"/>
      <c r="AC278" s="159"/>
      <c r="AD278" s="164"/>
      <c r="AT278" s="165" t="s">
        <v>156</v>
      </c>
      <c r="AU278" s="165" t="s">
        <v>94</v>
      </c>
      <c r="AV278" s="11" t="s">
        <v>153</v>
      </c>
      <c r="AW278" s="11" t="s">
        <v>7</v>
      </c>
      <c r="AX278" s="11" t="s">
        <v>83</v>
      </c>
      <c r="AY278" s="165" t="s">
        <v>148</v>
      </c>
    </row>
    <row r="279" spans="2:65" s="1" customFormat="1" ht="31.5" customHeight="1">
      <c r="B279" s="139"/>
      <c r="C279" s="140" t="s">
        <v>365</v>
      </c>
      <c r="D279" s="140" t="s">
        <v>149</v>
      </c>
      <c r="E279" s="141" t="s">
        <v>366</v>
      </c>
      <c r="F279" s="498" t="s">
        <v>367</v>
      </c>
      <c r="G279" s="498"/>
      <c r="H279" s="498"/>
      <c r="I279" s="498"/>
      <c r="J279" s="142" t="s">
        <v>305</v>
      </c>
      <c r="K279" s="143">
        <v>823.66499999999996</v>
      </c>
      <c r="L279" s="144"/>
      <c r="M279" s="499"/>
      <c r="N279" s="499"/>
      <c r="O279" s="499"/>
      <c r="P279" s="499">
        <f>ROUND(V279*K279,2)</f>
        <v>0</v>
      </c>
      <c r="Q279" s="499"/>
      <c r="R279" s="145"/>
      <c r="T279" s="146" t="s">
        <v>5</v>
      </c>
      <c r="U279" s="43" t="s">
        <v>41</v>
      </c>
      <c r="V279" s="104">
        <f>L279+M279</f>
        <v>0</v>
      </c>
      <c r="W279" s="104">
        <f>ROUND(L279*K279,2)</f>
        <v>0</v>
      </c>
      <c r="X279" s="104">
        <f>ROUND(M279*K279,2)</f>
        <v>0</v>
      </c>
      <c r="Y279" s="147">
        <v>0</v>
      </c>
      <c r="Z279" s="147">
        <f>Y279*K279</f>
        <v>0</v>
      </c>
      <c r="AA279" s="147">
        <v>0</v>
      </c>
      <c r="AB279" s="147">
        <f>AA279*K279</f>
        <v>0</v>
      </c>
      <c r="AC279" s="147">
        <v>0</v>
      </c>
      <c r="AD279" s="148">
        <f>AC279*K279</f>
        <v>0</v>
      </c>
      <c r="AR279" s="20" t="s">
        <v>235</v>
      </c>
      <c r="AT279" s="20" t="s">
        <v>149</v>
      </c>
      <c r="AU279" s="20" t="s">
        <v>94</v>
      </c>
      <c r="AY279" s="20" t="s">
        <v>148</v>
      </c>
      <c r="BE279" s="149">
        <f>IF(U279="základní",P279,0)</f>
        <v>0</v>
      </c>
      <c r="BF279" s="149">
        <f>IF(U279="snížená",P279,0)</f>
        <v>0</v>
      </c>
      <c r="BG279" s="149">
        <f>IF(U279="zákl. přenesená",P279,0)</f>
        <v>0</v>
      </c>
      <c r="BH279" s="149">
        <f>IF(U279="sníž. přenesená",P279,0)</f>
        <v>0</v>
      </c>
      <c r="BI279" s="149">
        <f>IF(U279="nulová",P279,0)</f>
        <v>0</v>
      </c>
      <c r="BJ279" s="20" t="s">
        <v>83</v>
      </c>
      <c r="BK279" s="149">
        <f>ROUND(V279*K279,2)</f>
        <v>0</v>
      </c>
      <c r="BL279" s="20" t="s">
        <v>235</v>
      </c>
      <c r="BM279" s="20" t="s">
        <v>368</v>
      </c>
    </row>
    <row r="280" spans="2:65" s="9" customFormat="1" ht="29.85" customHeight="1">
      <c r="B280" s="127"/>
      <c r="C280" s="128"/>
      <c r="D280" s="138" t="s">
        <v>120</v>
      </c>
      <c r="E280" s="138"/>
      <c r="F280" s="138"/>
      <c r="G280" s="138"/>
      <c r="H280" s="138"/>
      <c r="I280" s="138"/>
      <c r="J280" s="138"/>
      <c r="K280" s="138"/>
      <c r="L280" s="138"/>
      <c r="M280" s="518">
        <f>BK280</f>
        <v>0</v>
      </c>
      <c r="N280" s="519"/>
      <c r="O280" s="519"/>
      <c r="P280" s="519"/>
      <c r="Q280" s="519"/>
      <c r="R280" s="130"/>
      <c r="T280" s="131"/>
      <c r="U280" s="128"/>
      <c r="V280" s="128"/>
      <c r="W280" s="132">
        <f>SUM(W281:W287)</f>
        <v>0</v>
      </c>
      <c r="X280" s="132">
        <f>SUM(X281:X287)</f>
        <v>0</v>
      </c>
      <c r="Y280" s="128"/>
      <c r="Z280" s="133">
        <f>SUM(Z281:Z287)</f>
        <v>6.8559999999999999</v>
      </c>
      <c r="AA280" s="128"/>
      <c r="AB280" s="133">
        <f>SUM(AB281:AB287)</f>
        <v>4.8000000000000001E-4</v>
      </c>
      <c r="AC280" s="128"/>
      <c r="AD280" s="134">
        <f>SUM(AD281:AD287)</f>
        <v>2.4E-2</v>
      </c>
      <c r="AR280" s="135" t="s">
        <v>94</v>
      </c>
      <c r="AT280" s="136" t="s">
        <v>77</v>
      </c>
      <c r="AU280" s="136" t="s">
        <v>83</v>
      </c>
      <c r="AY280" s="135" t="s">
        <v>148</v>
      </c>
      <c r="BK280" s="137">
        <f>SUM(BK281:BK287)</f>
        <v>0</v>
      </c>
    </row>
    <row r="281" spans="2:65" s="1" customFormat="1" ht="22.5" customHeight="1">
      <c r="B281" s="139"/>
      <c r="C281" s="140" t="s">
        <v>369</v>
      </c>
      <c r="D281" s="140" t="s">
        <v>149</v>
      </c>
      <c r="E281" s="141" t="s">
        <v>370</v>
      </c>
      <c r="F281" s="498" t="s">
        <v>371</v>
      </c>
      <c r="G281" s="498"/>
      <c r="H281" s="498"/>
      <c r="I281" s="498"/>
      <c r="J281" s="142" t="s">
        <v>196</v>
      </c>
      <c r="K281" s="143">
        <v>1</v>
      </c>
      <c r="L281" s="144"/>
      <c r="M281" s="499"/>
      <c r="N281" s="499"/>
      <c r="O281" s="499"/>
      <c r="P281" s="499">
        <f>ROUND(V281*K281,2)</f>
        <v>0</v>
      </c>
      <c r="Q281" s="499"/>
      <c r="R281" s="145"/>
      <c r="T281" s="146" t="s">
        <v>5</v>
      </c>
      <c r="U281" s="43" t="s">
        <v>41</v>
      </c>
      <c r="V281" s="104">
        <f>L281+M281</f>
        <v>0</v>
      </c>
      <c r="W281" s="104">
        <f>ROUND(L281*K281,2)</f>
        <v>0</v>
      </c>
      <c r="X281" s="104">
        <f>ROUND(M281*K281,2)</f>
        <v>0</v>
      </c>
      <c r="Y281" s="147">
        <v>0.05</v>
      </c>
      <c r="Z281" s="147">
        <f>Y281*K281</f>
        <v>0.05</v>
      </c>
      <c r="AA281" s="147">
        <v>0</v>
      </c>
      <c r="AB281" s="147">
        <f>AA281*K281</f>
        <v>0</v>
      </c>
      <c r="AC281" s="147">
        <v>2.4E-2</v>
      </c>
      <c r="AD281" s="148">
        <f>AC281*K281</f>
        <v>2.4E-2</v>
      </c>
      <c r="AR281" s="20" t="s">
        <v>235</v>
      </c>
      <c r="AT281" s="20" t="s">
        <v>149</v>
      </c>
      <c r="AU281" s="20" t="s">
        <v>94</v>
      </c>
      <c r="AY281" s="20" t="s">
        <v>148</v>
      </c>
      <c r="BE281" s="149">
        <f>IF(U281="základní",P281,0)</f>
        <v>0</v>
      </c>
      <c r="BF281" s="149">
        <f>IF(U281="snížená",P281,0)</f>
        <v>0</v>
      </c>
      <c r="BG281" s="149">
        <f>IF(U281="zákl. přenesená",P281,0)</f>
        <v>0</v>
      </c>
      <c r="BH281" s="149">
        <f>IF(U281="sníž. přenesená",P281,0)</f>
        <v>0</v>
      </c>
      <c r="BI281" s="149">
        <f>IF(U281="nulová",P281,0)</f>
        <v>0</v>
      </c>
      <c r="BJ281" s="20" t="s">
        <v>83</v>
      </c>
      <c r="BK281" s="149">
        <f>ROUND(V281*K281,2)</f>
        <v>0</v>
      </c>
      <c r="BL281" s="20" t="s">
        <v>235</v>
      </c>
      <c r="BM281" s="20" t="s">
        <v>372</v>
      </c>
    </row>
    <row r="282" spans="2:65" s="10" customFormat="1" ht="22.5" customHeight="1">
      <c r="B282" s="150"/>
      <c r="C282" s="151"/>
      <c r="D282" s="151"/>
      <c r="E282" s="152" t="s">
        <v>5</v>
      </c>
      <c r="F282" s="500" t="s">
        <v>83</v>
      </c>
      <c r="G282" s="501"/>
      <c r="H282" s="501"/>
      <c r="I282" s="501"/>
      <c r="J282" s="151"/>
      <c r="K282" s="153">
        <v>1</v>
      </c>
      <c r="L282" s="151"/>
      <c r="M282" s="151"/>
      <c r="N282" s="151"/>
      <c r="O282" s="151"/>
      <c r="P282" s="151"/>
      <c r="Q282" s="151"/>
      <c r="R282" s="154"/>
      <c r="T282" s="155"/>
      <c r="U282" s="151"/>
      <c r="V282" s="151"/>
      <c r="W282" s="151"/>
      <c r="X282" s="151"/>
      <c r="Y282" s="151"/>
      <c r="Z282" s="151"/>
      <c r="AA282" s="151"/>
      <c r="AB282" s="151"/>
      <c r="AC282" s="151"/>
      <c r="AD282" s="156"/>
      <c r="AT282" s="157" t="s">
        <v>156</v>
      </c>
      <c r="AU282" s="157" t="s">
        <v>94</v>
      </c>
      <c r="AV282" s="10" t="s">
        <v>94</v>
      </c>
      <c r="AW282" s="10" t="s">
        <v>7</v>
      </c>
      <c r="AX282" s="10" t="s">
        <v>78</v>
      </c>
      <c r="AY282" s="157" t="s">
        <v>148</v>
      </c>
    </row>
    <row r="283" spans="2:65" s="11" customFormat="1" ht="22.5" customHeight="1">
      <c r="B283" s="158"/>
      <c r="C283" s="159"/>
      <c r="D283" s="159"/>
      <c r="E283" s="160" t="s">
        <v>5</v>
      </c>
      <c r="F283" s="502" t="s">
        <v>157</v>
      </c>
      <c r="G283" s="503"/>
      <c r="H283" s="503"/>
      <c r="I283" s="503"/>
      <c r="J283" s="159"/>
      <c r="K283" s="161">
        <v>1</v>
      </c>
      <c r="L283" s="159"/>
      <c r="M283" s="159"/>
      <c r="N283" s="159"/>
      <c r="O283" s="159"/>
      <c r="P283" s="159"/>
      <c r="Q283" s="159"/>
      <c r="R283" s="162"/>
      <c r="T283" s="163"/>
      <c r="U283" s="159"/>
      <c r="V283" s="159"/>
      <c r="W283" s="159"/>
      <c r="X283" s="159"/>
      <c r="Y283" s="159"/>
      <c r="Z283" s="159"/>
      <c r="AA283" s="159"/>
      <c r="AB283" s="159"/>
      <c r="AC283" s="159"/>
      <c r="AD283" s="164"/>
      <c r="AT283" s="165" t="s">
        <v>156</v>
      </c>
      <c r="AU283" s="165" t="s">
        <v>94</v>
      </c>
      <c r="AV283" s="11" t="s">
        <v>153</v>
      </c>
      <c r="AW283" s="11" t="s">
        <v>7</v>
      </c>
      <c r="AX283" s="11" t="s">
        <v>83</v>
      </c>
      <c r="AY283" s="165" t="s">
        <v>148</v>
      </c>
    </row>
    <row r="284" spans="2:65" s="1" customFormat="1" ht="44.25" customHeight="1">
      <c r="B284" s="139"/>
      <c r="C284" s="140" t="s">
        <v>373</v>
      </c>
      <c r="D284" s="140" t="s">
        <v>149</v>
      </c>
      <c r="E284" s="141" t="s">
        <v>374</v>
      </c>
      <c r="F284" s="498" t="s">
        <v>375</v>
      </c>
      <c r="G284" s="498"/>
      <c r="H284" s="498"/>
      <c r="I284" s="498"/>
      <c r="J284" s="142" t="s">
        <v>204</v>
      </c>
      <c r="K284" s="143">
        <v>1</v>
      </c>
      <c r="L284" s="144"/>
      <c r="M284" s="499"/>
      <c r="N284" s="499"/>
      <c r="O284" s="499"/>
      <c r="P284" s="499">
        <f>ROUND(V284*K284,2)</f>
        <v>0</v>
      </c>
      <c r="Q284" s="499"/>
      <c r="R284" s="145"/>
      <c r="T284" s="146" t="s">
        <v>5</v>
      </c>
      <c r="U284" s="43" t="s">
        <v>41</v>
      </c>
      <c r="V284" s="104">
        <f>L284+M284</f>
        <v>0</v>
      </c>
      <c r="W284" s="104">
        <f>ROUND(L284*K284,2)</f>
        <v>0</v>
      </c>
      <c r="X284" s="104">
        <f>ROUND(M284*K284,2)</f>
        <v>0</v>
      </c>
      <c r="Y284" s="147">
        <v>3.403</v>
      </c>
      <c r="Z284" s="147">
        <f>Y284*K284</f>
        <v>3.403</v>
      </c>
      <c r="AA284" s="147">
        <v>2.4000000000000001E-4</v>
      </c>
      <c r="AB284" s="147">
        <f>AA284*K284</f>
        <v>2.4000000000000001E-4</v>
      </c>
      <c r="AC284" s="147">
        <v>0</v>
      </c>
      <c r="AD284" s="148">
        <f>AC284*K284</f>
        <v>0</v>
      </c>
      <c r="AR284" s="20" t="s">
        <v>235</v>
      </c>
      <c r="AT284" s="20" t="s">
        <v>149</v>
      </c>
      <c r="AU284" s="20" t="s">
        <v>94</v>
      </c>
      <c r="AY284" s="20" t="s">
        <v>148</v>
      </c>
      <c r="BE284" s="149">
        <f>IF(U284="základní",P284,0)</f>
        <v>0</v>
      </c>
      <c r="BF284" s="149">
        <f>IF(U284="snížená",P284,0)</f>
        <v>0</v>
      </c>
      <c r="BG284" s="149">
        <f>IF(U284="zákl. přenesená",P284,0)</f>
        <v>0</v>
      </c>
      <c r="BH284" s="149">
        <f>IF(U284="sníž. přenesená",P284,0)</f>
        <v>0</v>
      </c>
      <c r="BI284" s="149">
        <f>IF(U284="nulová",P284,0)</f>
        <v>0</v>
      </c>
      <c r="BJ284" s="20" t="s">
        <v>83</v>
      </c>
      <c r="BK284" s="149">
        <f>ROUND(V284*K284,2)</f>
        <v>0</v>
      </c>
      <c r="BL284" s="20" t="s">
        <v>235</v>
      </c>
      <c r="BM284" s="20" t="s">
        <v>376</v>
      </c>
    </row>
    <row r="285" spans="2:65" s="1" customFormat="1" ht="22.5" customHeight="1">
      <c r="B285" s="139"/>
      <c r="C285" s="140" t="s">
        <v>377</v>
      </c>
      <c r="D285" s="140" t="s">
        <v>149</v>
      </c>
      <c r="E285" s="141" t="s">
        <v>378</v>
      </c>
      <c r="F285" s="498" t="s">
        <v>379</v>
      </c>
      <c r="G285" s="498"/>
      <c r="H285" s="498"/>
      <c r="I285" s="498"/>
      <c r="J285" s="142" t="s">
        <v>204</v>
      </c>
      <c r="K285" s="143">
        <v>1</v>
      </c>
      <c r="L285" s="144"/>
      <c r="M285" s="499"/>
      <c r="N285" s="499"/>
      <c r="O285" s="499"/>
      <c r="P285" s="499">
        <f>ROUND(V285*K285,2)</f>
        <v>0</v>
      </c>
      <c r="Q285" s="499"/>
      <c r="R285" s="145"/>
      <c r="T285" s="146" t="s">
        <v>5</v>
      </c>
      <c r="U285" s="43" t="s">
        <v>41</v>
      </c>
      <c r="V285" s="104">
        <f>L285+M285</f>
        <v>0</v>
      </c>
      <c r="W285" s="104">
        <f>ROUND(L285*K285,2)</f>
        <v>0</v>
      </c>
      <c r="X285" s="104">
        <f>ROUND(M285*K285,2)</f>
        <v>0</v>
      </c>
      <c r="Y285" s="147">
        <v>3.403</v>
      </c>
      <c r="Z285" s="147">
        <f>Y285*K285</f>
        <v>3.403</v>
      </c>
      <c r="AA285" s="147">
        <v>2.4000000000000001E-4</v>
      </c>
      <c r="AB285" s="147">
        <f>AA285*K285</f>
        <v>2.4000000000000001E-4</v>
      </c>
      <c r="AC285" s="147">
        <v>0</v>
      </c>
      <c r="AD285" s="148">
        <f>AC285*K285</f>
        <v>0</v>
      </c>
      <c r="AR285" s="20" t="s">
        <v>235</v>
      </c>
      <c r="AT285" s="20" t="s">
        <v>149</v>
      </c>
      <c r="AU285" s="20" t="s">
        <v>94</v>
      </c>
      <c r="AY285" s="20" t="s">
        <v>148</v>
      </c>
      <c r="BE285" s="149">
        <f>IF(U285="základní",P285,0)</f>
        <v>0</v>
      </c>
      <c r="BF285" s="149">
        <f>IF(U285="snížená",P285,0)</f>
        <v>0</v>
      </c>
      <c r="BG285" s="149">
        <f>IF(U285="zákl. přenesená",P285,0)</f>
        <v>0</v>
      </c>
      <c r="BH285" s="149">
        <f>IF(U285="sníž. přenesená",P285,0)</f>
        <v>0</v>
      </c>
      <c r="BI285" s="149">
        <f>IF(U285="nulová",P285,0)</f>
        <v>0</v>
      </c>
      <c r="BJ285" s="20" t="s">
        <v>83</v>
      </c>
      <c r="BK285" s="149">
        <f>ROUND(V285*K285,2)</f>
        <v>0</v>
      </c>
      <c r="BL285" s="20" t="s">
        <v>235</v>
      </c>
      <c r="BM285" s="20" t="s">
        <v>380</v>
      </c>
    </row>
    <row r="286" spans="2:65" s="1" customFormat="1" ht="57" customHeight="1">
      <c r="B286" s="139"/>
      <c r="C286" s="140" t="s">
        <v>381</v>
      </c>
      <c r="D286" s="140" t="s">
        <v>149</v>
      </c>
      <c r="E286" s="141" t="s">
        <v>382</v>
      </c>
      <c r="F286" s="498" t="s">
        <v>383</v>
      </c>
      <c r="G286" s="498"/>
      <c r="H286" s="498"/>
      <c r="I286" s="498"/>
      <c r="J286" s="142" t="s">
        <v>204</v>
      </c>
      <c r="K286" s="143">
        <v>1</v>
      </c>
      <c r="L286" s="144"/>
      <c r="M286" s="499"/>
      <c r="N286" s="499"/>
      <c r="O286" s="499"/>
      <c r="P286" s="499">
        <f>ROUND(V286*K286,2)</f>
        <v>0</v>
      </c>
      <c r="Q286" s="499"/>
      <c r="R286" s="145"/>
      <c r="T286" s="146" t="s">
        <v>5</v>
      </c>
      <c r="U286" s="43" t="s">
        <v>41</v>
      </c>
      <c r="V286" s="104">
        <f>L286+M286</f>
        <v>0</v>
      </c>
      <c r="W286" s="104">
        <f>ROUND(L286*K286,2)</f>
        <v>0</v>
      </c>
      <c r="X286" s="104">
        <f>ROUND(M286*K286,2)</f>
        <v>0</v>
      </c>
      <c r="Y286" s="147">
        <v>0</v>
      </c>
      <c r="Z286" s="147">
        <f>Y286*K286</f>
        <v>0</v>
      </c>
      <c r="AA286" s="147">
        <v>0</v>
      </c>
      <c r="AB286" s="147">
        <f>AA286*K286</f>
        <v>0</v>
      </c>
      <c r="AC286" s="147">
        <v>0</v>
      </c>
      <c r="AD286" s="148">
        <f>AC286*K286</f>
        <v>0</v>
      </c>
      <c r="AR286" s="20" t="s">
        <v>235</v>
      </c>
      <c r="AT286" s="20" t="s">
        <v>149</v>
      </c>
      <c r="AU286" s="20" t="s">
        <v>94</v>
      </c>
      <c r="AY286" s="20" t="s">
        <v>148</v>
      </c>
      <c r="BE286" s="149">
        <f>IF(U286="základní",P286,0)</f>
        <v>0</v>
      </c>
      <c r="BF286" s="149">
        <f>IF(U286="snížená",P286,0)</f>
        <v>0</v>
      </c>
      <c r="BG286" s="149">
        <f>IF(U286="zákl. přenesená",P286,0)</f>
        <v>0</v>
      </c>
      <c r="BH286" s="149">
        <f>IF(U286="sníž. přenesená",P286,0)</f>
        <v>0</v>
      </c>
      <c r="BI286" s="149">
        <f>IF(U286="nulová",P286,0)</f>
        <v>0</v>
      </c>
      <c r="BJ286" s="20" t="s">
        <v>83</v>
      </c>
      <c r="BK286" s="149">
        <f>ROUND(V286*K286,2)</f>
        <v>0</v>
      </c>
      <c r="BL286" s="20" t="s">
        <v>235</v>
      </c>
      <c r="BM286" s="20" t="s">
        <v>384</v>
      </c>
    </row>
    <row r="287" spans="2:65" s="1" customFormat="1" ht="31.5" customHeight="1">
      <c r="B287" s="139"/>
      <c r="C287" s="140" t="s">
        <v>385</v>
      </c>
      <c r="D287" s="140" t="s">
        <v>149</v>
      </c>
      <c r="E287" s="141" t="s">
        <v>386</v>
      </c>
      <c r="F287" s="498" t="s">
        <v>387</v>
      </c>
      <c r="G287" s="498"/>
      <c r="H287" s="498"/>
      <c r="I287" s="498"/>
      <c r="J287" s="142" t="s">
        <v>305</v>
      </c>
      <c r="K287" s="143">
        <v>566.51400000000001</v>
      </c>
      <c r="L287" s="144"/>
      <c r="M287" s="499"/>
      <c r="N287" s="499"/>
      <c r="O287" s="499"/>
      <c r="P287" s="499">
        <f>ROUND(V287*K287,2)</f>
        <v>0</v>
      </c>
      <c r="Q287" s="499"/>
      <c r="R287" s="145"/>
      <c r="T287" s="146" t="s">
        <v>5</v>
      </c>
      <c r="U287" s="43" t="s">
        <v>41</v>
      </c>
      <c r="V287" s="104">
        <f>L287+M287</f>
        <v>0</v>
      </c>
      <c r="W287" s="104">
        <f>ROUND(L287*K287,2)</f>
        <v>0</v>
      </c>
      <c r="X287" s="104">
        <f>ROUND(M287*K287,2)</f>
        <v>0</v>
      </c>
      <c r="Y287" s="147">
        <v>0</v>
      </c>
      <c r="Z287" s="147">
        <f>Y287*K287</f>
        <v>0</v>
      </c>
      <c r="AA287" s="147">
        <v>0</v>
      </c>
      <c r="AB287" s="147">
        <f>AA287*K287</f>
        <v>0</v>
      </c>
      <c r="AC287" s="147">
        <v>0</v>
      </c>
      <c r="AD287" s="148">
        <f>AC287*K287</f>
        <v>0</v>
      </c>
      <c r="AR287" s="20" t="s">
        <v>235</v>
      </c>
      <c r="AT287" s="20" t="s">
        <v>149</v>
      </c>
      <c r="AU287" s="20" t="s">
        <v>94</v>
      </c>
      <c r="AY287" s="20" t="s">
        <v>148</v>
      </c>
      <c r="BE287" s="149">
        <f>IF(U287="základní",P287,0)</f>
        <v>0</v>
      </c>
      <c r="BF287" s="149">
        <f>IF(U287="snížená",P287,0)</f>
        <v>0</v>
      </c>
      <c r="BG287" s="149">
        <f>IF(U287="zákl. přenesená",P287,0)</f>
        <v>0</v>
      </c>
      <c r="BH287" s="149">
        <f>IF(U287="sníž. přenesená",P287,0)</f>
        <v>0</v>
      </c>
      <c r="BI287" s="149">
        <f>IF(U287="nulová",P287,0)</f>
        <v>0</v>
      </c>
      <c r="BJ287" s="20" t="s">
        <v>83</v>
      </c>
      <c r="BK287" s="149">
        <f>ROUND(V287*K287,2)</f>
        <v>0</v>
      </c>
      <c r="BL287" s="20" t="s">
        <v>235</v>
      </c>
      <c r="BM287" s="20" t="s">
        <v>388</v>
      </c>
    </row>
    <row r="288" spans="2:65" s="9" customFormat="1" ht="29.85" customHeight="1">
      <c r="B288" s="127"/>
      <c r="C288" s="128"/>
      <c r="D288" s="138" t="s">
        <v>121</v>
      </c>
      <c r="E288" s="138"/>
      <c r="F288" s="138"/>
      <c r="G288" s="138"/>
      <c r="H288" s="138"/>
      <c r="I288" s="138"/>
      <c r="J288" s="138"/>
      <c r="K288" s="138"/>
      <c r="L288" s="138"/>
      <c r="M288" s="518">
        <f>BK288</f>
        <v>0</v>
      </c>
      <c r="N288" s="519"/>
      <c r="O288" s="519"/>
      <c r="P288" s="519"/>
      <c r="Q288" s="519"/>
      <c r="R288" s="130"/>
      <c r="T288" s="131"/>
      <c r="U288" s="128"/>
      <c r="V288" s="128"/>
      <c r="W288" s="132">
        <f>SUM(W289:W305)</f>
        <v>0</v>
      </c>
      <c r="X288" s="132">
        <f>SUM(X289:X305)</f>
        <v>0</v>
      </c>
      <c r="Y288" s="128"/>
      <c r="Z288" s="133">
        <f>SUM(Z289:Z305)</f>
        <v>1.1900000000000002</v>
      </c>
      <c r="AA288" s="128"/>
      <c r="AB288" s="133">
        <f>SUM(AB289:AB305)</f>
        <v>0</v>
      </c>
      <c r="AC288" s="128"/>
      <c r="AD288" s="134">
        <f>SUM(AD289:AD305)</f>
        <v>0</v>
      </c>
      <c r="AR288" s="135" t="s">
        <v>94</v>
      </c>
      <c r="AT288" s="136" t="s">
        <v>77</v>
      </c>
      <c r="AU288" s="136" t="s">
        <v>83</v>
      </c>
      <c r="AY288" s="135" t="s">
        <v>148</v>
      </c>
      <c r="BK288" s="137">
        <f>SUM(BK289:BK305)</f>
        <v>0</v>
      </c>
    </row>
    <row r="289" spans="2:65" s="1" customFormat="1" ht="22.5" customHeight="1">
      <c r="B289" s="139"/>
      <c r="C289" s="140" t="s">
        <v>389</v>
      </c>
      <c r="D289" s="140" t="s">
        <v>149</v>
      </c>
      <c r="E289" s="141" t="s">
        <v>390</v>
      </c>
      <c r="F289" s="498" t="s">
        <v>391</v>
      </c>
      <c r="G289" s="498"/>
      <c r="H289" s="498"/>
      <c r="I289" s="498"/>
      <c r="J289" s="142" t="s">
        <v>196</v>
      </c>
      <c r="K289" s="143">
        <v>7</v>
      </c>
      <c r="L289" s="144"/>
      <c r="M289" s="499"/>
      <c r="N289" s="499"/>
      <c r="O289" s="499"/>
      <c r="P289" s="499">
        <f>ROUND(V289*K289,2)</f>
        <v>0</v>
      </c>
      <c r="Q289" s="499"/>
      <c r="R289" s="145"/>
      <c r="T289" s="146" t="s">
        <v>5</v>
      </c>
      <c r="U289" s="43" t="s">
        <v>41</v>
      </c>
      <c r="V289" s="104">
        <f>L289+M289</f>
        <v>0</v>
      </c>
      <c r="W289" s="104">
        <f>ROUND(L289*K289,2)</f>
        <v>0</v>
      </c>
      <c r="X289" s="104">
        <f>ROUND(M289*K289,2)</f>
        <v>0</v>
      </c>
      <c r="Y289" s="147">
        <v>0.17</v>
      </c>
      <c r="Z289" s="147">
        <f>Y289*K289</f>
        <v>1.1900000000000002</v>
      </c>
      <c r="AA289" s="147">
        <v>0</v>
      </c>
      <c r="AB289" s="147">
        <f>AA289*K289</f>
        <v>0</v>
      </c>
      <c r="AC289" s="147">
        <v>0</v>
      </c>
      <c r="AD289" s="148">
        <f>AC289*K289</f>
        <v>0</v>
      </c>
      <c r="AR289" s="20" t="s">
        <v>235</v>
      </c>
      <c r="AT289" s="20" t="s">
        <v>149</v>
      </c>
      <c r="AU289" s="20" t="s">
        <v>94</v>
      </c>
      <c r="AY289" s="20" t="s">
        <v>148</v>
      </c>
      <c r="BE289" s="149">
        <f>IF(U289="základní",P289,0)</f>
        <v>0</v>
      </c>
      <c r="BF289" s="149">
        <f>IF(U289="snížená",P289,0)</f>
        <v>0</v>
      </c>
      <c r="BG289" s="149">
        <f>IF(U289="zákl. přenesená",P289,0)</f>
        <v>0</v>
      </c>
      <c r="BH289" s="149">
        <f>IF(U289="sníž. přenesená",P289,0)</f>
        <v>0</v>
      </c>
      <c r="BI289" s="149">
        <f>IF(U289="nulová",P289,0)</f>
        <v>0</v>
      </c>
      <c r="BJ289" s="20" t="s">
        <v>83</v>
      </c>
      <c r="BK289" s="149">
        <f>ROUND(V289*K289,2)</f>
        <v>0</v>
      </c>
      <c r="BL289" s="20" t="s">
        <v>235</v>
      </c>
      <c r="BM289" s="20" t="s">
        <v>392</v>
      </c>
    </row>
    <row r="290" spans="2:65" s="10" customFormat="1" ht="22.5" customHeight="1">
      <c r="B290" s="150"/>
      <c r="C290" s="151"/>
      <c r="D290" s="151"/>
      <c r="E290" s="152" t="s">
        <v>5</v>
      </c>
      <c r="F290" s="500" t="s">
        <v>188</v>
      </c>
      <c r="G290" s="501"/>
      <c r="H290" s="501"/>
      <c r="I290" s="501"/>
      <c r="J290" s="151"/>
      <c r="K290" s="153">
        <v>7</v>
      </c>
      <c r="L290" s="151"/>
      <c r="M290" s="151"/>
      <c r="N290" s="151"/>
      <c r="O290" s="151"/>
      <c r="P290" s="151"/>
      <c r="Q290" s="151"/>
      <c r="R290" s="154"/>
      <c r="T290" s="155"/>
      <c r="U290" s="151"/>
      <c r="V290" s="151"/>
      <c r="W290" s="151"/>
      <c r="X290" s="151"/>
      <c r="Y290" s="151"/>
      <c r="Z290" s="151"/>
      <c r="AA290" s="151"/>
      <c r="AB290" s="151"/>
      <c r="AC290" s="151"/>
      <c r="AD290" s="156"/>
      <c r="AT290" s="157" t="s">
        <v>156</v>
      </c>
      <c r="AU290" s="157" t="s">
        <v>94</v>
      </c>
      <c r="AV290" s="10" t="s">
        <v>94</v>
      </c>
      <c r="AW290" s="10" t="s">
        <v>7</v>
      </c>
      <c r="AX290" s="10" t="s">
        <v>78</v>
      </c>
      <c r="AY290" s="157" t="s">
        <v>148</v>
      </c>
    </row>
    <row r="291" spans="2:65" s="11" customFormat="1" ht="22.5" customHeight="1">
      <c r="B291" s="158"/>
      <c r="C291" s="159"/>
      <c r="D291" s="159"/>
      <c r="E291" s="160" t="s">
        <v>5</v>
      </c>
      <c r="F291" s="502" t="s">
        <v>157</v>
      </c>
      <c r="G291" s="503"/>
      <c r="H291" s="503"/>
      <c r="I291" s="503"/>
      <c r="J291" s="159"/>
      <c r="K291" s="161">
        <v>7</v>
      </c>
      <c r="L291" s="159"/>
      <c r="M291" s="159"/>
      <c r="N291" s="159"/>
      <c r="O291" s="159"/>
      <c r="P291" s="159"/>
      <c r="Q291" s="159"/>
      <c r="R291" s="162"/>
      <c r="T291" s="163"/>
      <c r="U291" s="159"/>
      <c r="V291" s="159"/>
      <c r="W291" s="159"/>
      <c r="X291" s="159"/>
      <c r="Y291" s="159"/>
      <c r="Z291" s="159"/>
      <c r="AA291" s="159"/>
      <c r="AB291" s="159"/>
      <c r="AC291" s="159"/>
      <c r="AD291" s="164"/>
      <c r="AT291" s="165" t="s">
        <v>156</v>
      </c>
      <c r="AU291" s="165" t="s">
        <v>94</v>
      </c>
      <c r="AV291" s="11" t="s">
        <v>153</v>
      </c>
      <c r="AW291" s="11" t="s">
        <v>7</v>
      </c>
      <c r="AX291" s="11" t="s">
        <v>83</v>
      </c>
      <c r="AY291" s="165" t="s">
        <v>148</v>
      </c>
    </row>
    <row r="292" spans="2:65" s="1" customFormat="1" ht="22.5" customHeight="1">
      <c r="B292" s="139"/>
      <c r="C292" s="174" t="s">
        <v>393</v>
      </c>
      <c r="D292" s="174" t="s">
        <v>176</v>
      </c>
      <c r="E292" s="175" t="s">
        <v>394</v>
      </c>
      <c r="F292" s="515" t="s">
        <v>395</v>
      </c>
      <c r="G292" s="515"/>
      <c r="H292" s="515"/>
      <c r="I292" s="515"/>
      <c r="J292" s="176" t="s">
        <v>196</v>
      </c>
      <c r="K292" s="177">
        <v>7</v>
      </c>
      <c r="L292" s="178"/>
      <c r="M292" s="516"/>
      <c r="N292" s="516"/>
      <c r="O292" s="517"/>
      <c r="P292" s="499">
        <f>ROUND(V292*K292,2)</f>
        <v>0</v>
      </c>
      <c r="Q292" s="499"/>
      <c r="R292" s="145"/>
      <c r="T292" s="146" t="s">
        <v>5</v>
      </c>
      <c r="U292" s="43" t="s">
        <v>41</v>
      </c>
      <c r="V292" s="104">
        <f>L292+M292</f>
        <v>0</v>
      </c>
      <c r="W292" s="104">
        <f>ROUND(L292*K292,2)</f>
        <v>0</v>
      </c>
      <c r="X292" s="104">
        <f>ROUND(M292*K292,2)</f>
        <v>0</v>
      </c>
      <c r="Y292" s="147">
        <v>0</v>
      </c>
      <c r="Z292" s="147">
        <f>Y292*K292</f>
        <v>0</v>
      </c>
      <c r="AA292" s="147">
        <v>0</v>
      </c>
      <c r="AB292" s="147">
        <f>AA292*K292</f>
        <v>0</v>
      </c>
      <c r="AC292" s="147">
        <v>0</v>
      </c>
      <c r="AD292" s="148">
        <f>AC292*K292</f>
        <v>0</v>
      </c>
      <c r="AR292" s="20" t="s">
        <v>295</v>
      </c>
      <c r="AT292" s="20" t="s">
        <v>176</v>
      </c>
      <c r="AU292" s="20" t="s">
        <v>94</v>
      </c>
      <c r="AY292" s="20" t="s">
        <v>148</v>
      </c>
      <c r="BE292" s="149">
        <f>IF(U292="základní",P292,0)</f>
        <v>0</v>
      </c>
      <c r="BF292" s="149">
        <f>IF(U292="snížená",P292,0)</f>
        <v>0</v>
      </c>
      <c r="BG292" s="149">
        <f>IF(U292="zákl. přenesená",P292,0)</f>
        <v>0</v>
      </c>
      <c r="BH292" s="149">
        <f>IF(U292="sníž. přenesená",P292,0)</f>
        <v>0</v>
      </c>
      <c r="BI292" s="149">
        <f>IF(U292="nulová",P292,0)</f>
        <v>0</v>
      </c>
      <c r="BJ292" s="20" t="s">
        <v>83</v>
      </c>
      <c r="BK292" s="149">
        <f>ROUND(V292*K292,2)</f>
        <v>0</v>
      </c>
      <c r="BL292" s="20" t="s">
        <v>235</v>
      </c>
      <c r="BM292" s="20" t="s">
        <v>396</v>
      </c>
    </row>
    <row r="293" spans="2:65" s="10" customFormat="1" ht="22.5" customHeight="1">
      <c r="B293" s="150"/>
      <c r="C293" s="151"/>
      <c r="D293" s="151"/>
      <c r="E293" s="152" t="s">
        <v>5</v>
      </c>
      <c r="F293" s="500" t="s">
        <v>188</v>
      </c>
      <c r="G293" s="501"/>
      <c r="H293" s="501"/>
      <c r="I293" s="501"/>
      <c r="J293" s="151"/>
      <c r="K293" s="153">
        <v>7</v>
      </c>
      <c r="L293" s="151"/>
      <c r="M293" s="151"/>
      <c r="N293" s="151"/>
      <c r="O293" s="151"/>
      <c r="P293" s="151"/>
      <c r="Q293" s="151"/>
      <c r="R293" s="154"/>
      <c r="T293" s="155"/>
      <c r="U293" s="151"/>
      <c r="V293" s="151"/>
      <c r="W293" s="151"/>
      <c r="X293" s="151"/>
      <c r="Y293" s="151"/>
      <c r="Z293" s="151"/>
      <c r="AA293" s="151"/>
      <c r="AB293" s="151"/>
      <c r="AC293" s="151"/>
      <c r="AD293" s="156"/>
      <c r="AT293" s="157" t="s">
        <v>156</v>
      </c>
      <c r="AU293" s="157" t="s">
        <v>94</v>
      </c>
      <c r="AV293" s="10" t="s">
        <v>94</v>
      </c>
      <c r="AW293" s="10" t="s">
        <v>7</v>
      </c>
      <c r="AX293" s="10" t="s">
        <v>78</v>
      </c>
      <c r="AY293" s="157" t="s">
        <v>148</v>
      </c>
    </row>
    <row r="294" spans="2:65" s="11" customFormat="1" ht="22.5" customHeight="1">
      <c r="B294" s="158"/>
      <c r="C294" s="159"/>
      <c r="D294" s="159"/>
      <c r="E294" s="160" t="s">
        <v>5</v>
      </c>
      <c r="F294" s="502" t="s">
        <v>157</v>
      </c>
      <c r="G294" s="503"/>
      <c r="H294" s="503"/>
      <c r="I294" s="503"/>
      <c r="J294" s="159"/>
      <c r="K294" s="161">
        <v>7</v>
      </c>
      <c r="L294" s="159"/>
      <c r="M294" s="159"/>
      <c r="N294" s="159"/>
      <c r="O294" s="159"/>
      <c r="P294" s="159"/>
      <c r="Q294" s="159"/>
      <c r="R294" s="162"/>
      <c r="T294" s="163"/>
      <c r="U294" s="159"/>
      <c r="V294" s="159"/>
      <c r="W294" s="159"/>
      <c r="X294" s="159"/>
      <c r="Y294" s="159"/>
      <c r="Z294" s="159"/>
      <c r="AA294" s="159"/>
      <c r="AB294" s="159"/>
      <c r="AC294" s="159"/>
      <c r="AD294" s="164"/>
      <c r="AT294" s="165" t="s">
        <v>156</v>
      </c>
      <c r="AU294" s="165" t="s">
        <v>94</v>
      </c>
      <c r="AV294" s="11" t="s">
        <v>153</v>
      </c>
      <c r="AW294" s="11" t="s">
        <v>7</v>
      </c>
      <c r="AX294" s="11" t="s">
        <v>83</v>
      </c>
      <c r="AY294" s="165" t="s">
        <v>148</v>
      </c>
    </row>
    <row r="295" spans="2:65" s="1" customFormat="1" ht="82.5" customHeight="1">
      <c r="B295" s="139"/>
      <c r="C295" s="140" t="s">
        <v>397</v>
      </c>
      <c r="D295" s="140" t="s">
        <v>149</v>
      </c>
      <c r="E295" s="141" t="s">
        <v>398</v>
      </c>
      <c r="F295" s="498" t="s">
        <v>853</v>
      </c>
      <c r="G295" s="498"/>
      <c r="H295" s="498"/>
      <c r="I295" s="498"/>
      <c r="J295" s="142" t="s">
        <v>294</v>
      </c>
      <c r="K295" s="439">
        <v>1974</v>
      </c>
      <c r="L295" s="144"/>
      <c r="M295" s="499"/>
      <c r="N295" s="499"/>
      <c r="O295" s="499"/>
      <c r="P295" s="499">
        <f>ROUND(V295*K295,2)</f>
        <v>0</v>
      </c>
      <c r="Q295" s="499"/>
      <c r="R295" s="145"/>
      <c r="T295" s="146" t="s">
        <v>5</v>
      </c>
      <c r="U295" s="43" t="s">
        <v>41</v>
      </c>
      <c r="V295" s="104">
        <f>L295+M295</f>
        <v>0</v>
      </c>
      <c r="W295" s="104">
        <f>ROUND(L295*K295,2)</f>
        <v>0</v>
      </c>
      <c r="X295" s="104">
        <f>ROUND(M295*K295,2)</f>
        <v>0</v>
      </c>
      <c r="Y295" s="147">
        <v>0</v>
      </c>
      <c r="Z295" s="147">
        <f>Y295*K295</f>
        <v>0</v>
      </c>
      <c r="AA295" s="147">
        <v>0</v>
      </c>
      <c r="AB295" s="147">
        <f>AA295*K295</f>
        <v>0</v>
      </c>
      <c r="AC295" s="147">
        <v>0</v>
      </c>
      <c r="AD295" s="148">
        <f>AC295*K295</f>
        <v>0</v>
      </c>
      <c r="AR295" s="20" t="s">
        <v>235</v>
      </c>
      <c r="AT295" s="20" t="s">
        <v>149</v>
      </c>
      <c r="AU295" s="20" t="s">
        <v>94</v>
      </c>
      <c r="AY295" s="20" t="s">
        <v>148</v>
      </c>
      <c r="BE295" s="149">
        <f>IF(U295="základní",P295,0)</f>
        <v>0</v>
      </c>
      <c r="BF295" s="149">
        <f>IF(U295="snížená",P295,0)</f>
        <v>0</v>
      </c>
      <c r="BG295" s="149">
        <f>IF(U295="zákl. přenesená",P295,0)</f>
        <v>0</v>
      </c>
      <c r="BH295" s="149">
        <f>IF(U295="sníž. přenesená",P295,0)</f>
        <v>0</v>
      </c>
      <c r="BI295" s="149">
        <f>IF(U295="nulová",P295,0)</f>
        <v>0</v>
      </c>
      <c r="BJ295" s="20" t="s">
        <v>83</v>
      </c>
      <c r="BK295" s="149">
        <f>ROUND(V295*K295,2)</f>
        <v>0</v>
      </c>
      <c r="BL295" s="20" t="s">
        <v>235</v>
      </c>
      <c r="BM295" s="20" t="s">
        <v>399</v>
      </c>
    </row>
    <row r="296" spans="2:65" s="1" customFormat="1" ht="69.75" customHeight="1">
      <c r="B296" s="139"/>
      <c r="C296" s="140" t="s">
        <v>400</v>
      </c>
      <c r="D296" s="140" t="s">
        <v>149</v>
      </c>
      <c r="E296" s="141" t="s">
        <v>401</v>
      </c>
      <c r="F296" s="498" t="s">
        <v>402</v>
      </c>
      <c r="G296" s="498"/>
      <c r="H296" s="498"/>
      <c r="I296" s="498"/>
      <c r="J296" s="142" t="s">
        <v>294</v>
      </c>
      <c r="K296" s="439">
        <v>191</v>
      </c>
      <c r="L296" s="144"/>
      <c r="M296" s="499"/>
      <c r="N296" s="499"/>
      <c r="O296" s="499"/>
      <c r="P296" s="499">
        <f>ROUND(V296*K296,2)</f>
        <v>0</v>
      </c>
      <c r="Q296" s="499"/>
      <c r="R296" s="145"/>
      <c r="T296" s="146" t="s">
        <v>5</v>
      </c>
      <c r="U296" s="43" t="s">
        <v>41</v>
      </c>
      <c r="V296" s="104">
        <f>L296+M296</f>
        <v>0</v>
      </c>
      <c r="W296" s="104">
        <f>ROUND(L296*K296,2)</f>
        <v>0</v>
      </c>
      <c r="X296" s="104">
        <f>ROUND(M296*K296,2)</f>
        <v>0</v>
      </c>
      <c r="Y296" s="147">
        <v>0</v>
      </c>
      <c r="Z296" s="147">
        <f>Y296*K296</f>
        <v>0</v>
      </c>
      <c r="AA296" s="147">
        <v>0</v>
      </c>
      <c r="AB296" s="147">
        <f>AA296*K296</f>
        <v>0</v>
      </c>
      <c r="AC296" s="147">
        <v>0</v>
      </c>
      <c r="AD296" s="148">
        <f>AC296*K296</f>
        <v>0</v>
      </c>
      <c r="AR296" s="20" t="s">
        <v>235</v>
      </c>
      <c r="AT296" s="20" t="s">
        <v>149</v>
      </c>
      <c r="AU296" s="20" t="s">
        <v>94</v>
      </c>
      <c r="AY296" s="20" t="s">
        <v>148</v>
      </c>
      <c r="BE296" s="149">
        <f>IF(U296="základní",P296,0)</f>
        <v>0</v>
      </c>
      <c r="BF296" s="149">
        <f>IF(U296="snížená",P296,0)</f>
        <v>0</v>
      </c>
      <c r="BG296" s="149">
        <f>IF(U296="zákl. přenesená",P296,0)</f>
        <v>0</v>
      </c>
      <c r="BH296" s="149">
        <f>IF(U296="sníž. přenesená",P296,0)</f>
        <v>0</v>
      </c>
      <c r="BI296" s="149">
        <f>IF(U296="nulová",P296,0)</f>
        <v>0</v>
      </c>
      <c r="BJ296" s="20" t="s">
        <v>83</v>
      </c>
      <c r="BK296" s="149">
        <f>ROUND(V296*K296,2)</f>
        <v>0</v>
      </c>
      <c r="BL296" s="20" t="s">
        <v>235</v>
      </c>
      <c r="BM296" s="20" t="s">
        <v>403</v>
      </c>
    </row>
    <row r="297" spans="2:65" s="1" customFormat="1" ht="44.25" customHeight="1">
      <c r="B297" s="139"/>
      <c r="C297" s="140" t="s">
        <v>404</v>
      </c>
      <c r="D297" s="140" t="s">
        <v>149</v>
      </c>
      <c r="E297" s="141" t="s">
        <v>405</v>
      </c>
      <c r="F297" s="498" t="s">
        <v>406</v>
      </c>
      <c r="G297" s="498"/>
      <c r="H297" s="498"/>
      <c r="I297" s="498"/>
      <c r="J297" s="142" t="s">
        <v>196</v>
      </c>
      <c r="K297" s="143">
        <v>12</v>
      </c>
      <c r="L297" s="144"/>
      <c r="M297" s="499"/>
      <c r="N297" s="499"/>
      <c r="O297" s="499"/>
      <c r="P297" s="499">
        <f>ROUND(V297*K297,2)</f>
        <v>0</v>
      </c>
      <c r="Q297" s="499"/>
      <c r="R297" s="145"/>
      <c r="T297" s="146" t="s">
        <v>5</v>
      </c>
      <c r="U297" s="43" t="s">
        <v>41</v>
      </c>
      <c r="V297" s="104">
        <f>L297+M297</f>
        <v>0</v>
      </c>
      <c r="W297" s="104">
        <f>ROUND(L297*K297,2)</f>
        <v>0</v>
      </c>
      <c r="X297" s="104">
        <f>ROUND(M297*K297,2)</f>
        <v>0</v>
      </c>
      <c r="Y297" s="147">
        <v>0</v>
      </c>
      <c r="Z297" s="147">
        <f>Y297*K297</f>
        <v>0</v>
      </c>
      <c r="AA297" s="147">
        <v>0</v>
      </c>
      <c r="AB297" s="147">
        <f>AA297*K297</f>
        <v>0</v>
      </c>
      <c r="AC297" s="147">
        <v>0</v>
      </c>
      <c r="AD297" s="148">
        <f>AC297*K297</f>
        <v>0</v>
      </c>
      <c r="AR297" s="20" t="s">
        <v>235</v>
      </c>
      <c r="AT297" s="20" t="s">
        <v>149</v>
      </c>
      <c r="AU297" s="20" t="s">
        <v>94</v>
      </c>
      <c r="AY297" s="20" t="s">
        <v>148</v>
      </c>
      <c r="BE297" s="149">
        <f>IF(U297="základní",P297,0)</f>
        <v>0</v>
      </c>
      <c r="BF297" s="149">
        <f>IF(U297="snížená",P297,0)</f>
        <v>0</v>
      </c>
      <c r="BG297" s="149">
        <f>IF(U297="zákl. přenesená",P297,0)</f>
        <v>0</v>
      </c>
      <c r="BH297" s="149">
        <f>IF(U297="sníž. přenesená",P297,0)</f>
        <v>0</v>
      </c>
      <c r="BI297" s="149">
        <f>IF(U297="nulová",P297,0)</f>
        <v>0</v>
      </c>
      <c r="BJ297" s="20" t="s">
        <v>83</v>
      </c>
      <c r="BK297" s="149">
        <f>ROUND(V297*K297,2)</f>
        <v>0</v>
      </c>
      <c r="BL297" s="20" t="s">
        <v>235</v>
      </c>
      <c r="BM297" s="20" t="s">
        <v>407</v>
      </c>
    </row>
    <row r="298" spans="2:65" s="10" customFormat="1" ht="22.5" customHeight="1">
      <c r="B298" s="150"/>
      <c r="C298" s="151"/>
      <c r="D298" s="151"/>
      <c r="E298" s="152" t="s">
        <v>5</v>
      </c>
      <c r="F298" s="500" t="s">
        <v>213</v>
      </c>
      <c r="G298" s="501"/>
      <c r="H298" s="501"/>
      <c r="I298" s="501"/>
      <c r="J298" s="151"/>
      <c r="K298" s="153">
        <v>12</v>
      </c>
      <c r="L298" s="151"/>
      <c r="M298" s="151"/>
      <c r="N298" s="151"/>
      <c r="O298" s="151"/>
      <c r="P298" s="151"/>
      <c r="Q298" s="151"/>
      <c r="R298" s="154"/>
      <c r="T298" s="155"/>
      <c r="U298" s="151"/>
      <c r="V298" s="151"/>
      <c r="W298" s="151"/>
      <c r="X298" s="151"/>
      <c r="Y298" s="151"/>
      <c r="Z298" s="151"/>
      <c r="AA298" s="151"/>
      <c r="AB298" s="151"/>
      <c r="AC298" s="151"/>
      <c r="AD298" s="156"/>
      <c r="AT298" s="157" t="s">
        <v>156</v>
      </c>
      <c r="AU298" s="157" t="s">
        <v>94</v>
      </c>
      <c r="AV298" s="10" t="s">
        <v>94</v>
      </c>
      <c r="AW298" s="10" t="s">
        <v>7</v>
      </c>
      <c r="AX298" s="10" t="s">
        <v>78</v>
      </c>
      <c r="AY298" s="157" t="s">
        <v>148</v>
      </c>
    </row>
    <row r="299" spans="2:65" s="11" customFormat="1" ht="22.5" customHeight="1">
      <c r="B299" s="158"/>
      <c r="C299" s="159"/>
      <c r="D299" s="159"/>
      <c r="E299" s="160" t="s">
        <v>5</v>
      </c>
      <c r="F299" s="502" t="s">
        <v>157</v>
      </c>
      <c r="G299" s="503"/>
      <c r="H299" s="503"/>
      <c r="I299" s="503"/>
      <c r="J299" s="159"/>
      <c r="K299" s="161">
        <v>12</v>
      </c>
      <c r="L299" s="159"/>
      <c r="M299" s="159"/>
      <c r="N299" s="159"/>
      <c r="O299" s="159"/>
      <c r="P299" s="159"/>
      <c r="Q299" s="159"/>
      <c r="R299" s="162"/>
      <c r="T299" s="163"/>
      <c r="U299" s="159"/>
      <c r="V299" s="159"/>
      <c r="W299" s="159"/>
      <c r="X299" s="159"/>
      <c r="Y299" s="159"/>
      <c r="Z299" s="159"/>
      <c r="AA299" s="159"/>
      <c r="AB299" s="159"/>
      <c r="AC299" s="159"/>
      <c r="AD299" s="164"/>
      <c r="AT299" s="165" t="s">
        <v>156</v>
      </c>
      <c r="AU299" s="165" t="s">
        <v>94</v>
      </c>
      <c r="AV299" s="11" t="s">
        <v>153</v>
      </c>
      <c r="AW299" s="11" t="s">
        <v>7</v>
      </c>
      <c r="AX299" s="11" t="s">
        <v>83</v>
      </c>
      <c r="AY299" s="165" t="s">
        <v>148</v>
      </c>
    </row>
    <row r="300" spans="2:65" s="1" customFormat="1" ht="82.5" customHeight="1">
      <c r="B300" s="139"/>
      <c r="C300" s="140" t="s">
        <v>408</v>
      </c>
      <c r="D300" s="140" t="s">
        <v>149</v>
      </c>
      <c r="E300" s="141" t="s">
        <v>409</v>
      </c>
      <c r="F300" s="498" t="s">
        <v>410</v>
      </c>
      <c r="G300" s="498"/>
      <c r="H300" s="498"/>
      <c r="I300" s="498"/>
      <c r="J300" s="142" t="s">
        <v>256</v>
      </c>
      <c r="K300" s="143">
        <v>7.665</v>
      </c>
      <c r="L300" s="144"/>
      <c r="M300" s="499"/>
      <c r="N300" s="499"/>
      <c r="O300" s="499"/>
      <c r="P300" s="499">
        <f>ROUND(V300*K300,2)</f>
        <v>0</v>
      </c>
      <c r="Q300" s="499"/>
      <c r="R300" s="145"/>
      <c r="T300" s="146" t="s">
        <v>5</v>
      </c>
      <c r="U300" s="43" t="s">
        <v>41</v>
      </c>
      <c r="V300" s="104">
        <f>L300+M300</f>
        <v>0</v>
      </c>
      <c r="W300" s="104">
        <f>ROUND(L300*K300,2)</f>
        <v>0</v>
      </c>
      <c r="X300" s="104">
        <f>ROUND(M300*K300,2)</f>
        <v>0</v>
      </c>
      <c r="Y300" s="147">
        <v>0</v>
      </c>
      <c r="Z300" s="147">
        <f>Y300*K300</f>
        <v>0</v>
      </c>
      <c r="AA300" s="147">
        <v>0</v>
      </c>
      <c r="AB300" s="147">
        <f>AA300*K300</f>
        <v>0</v>
      </c>
      <c r="AC300" s="147">
        <v>0</v>
      </c>
      <c r="AD300" s="148">
        <f>AC300*K300</f>
        <v>0</v>
      </c>
      <c r="AR300" s="20" t="s">
        <v>235</v>
      </c>
      <c r="AT300" s="20" t="s">
        <v>149</v>
      </c>
      <c r="AU300" s="20" t="s">
        <v>94</v>
      </c>
      <c r="AY300" s="20" t="s">
        <v>148</v>
      </c>
      <c r="BE300" s="149">
        <f>IF(U300="základní",P300,0)</f>
        <v>0</v>
      </c>
      <c r="BF300" s="149">
        <f>IF(U300="snížená",P300,0)</f>
        <v>0</v>
      </c>
      <c r="BG300" s="149">
        <f>IF(U300="zákl. přenesená",P300,0)</f>
        <v>0</v>
      </c>
      <c r="BH300" s="149">
        <f>IF(U300="sníž. přenesená",P300,0)</f>
        <v>0</v>
      </c>
      <c r="BI300" s="149">
        <f>IF(U300="nulová",P300,0)</f>
        <v>0</v>
      </c>
      <c r="BJ300" s="20" t="s">
        <v>83</v>
      </c>
      <c r="BK300" s="149">
        <f>ROUND(V300*K300,2)</f>
        <v>0</v>
      </c>
      <c r="BL300" s="20" t="s">
        <v>235</v>
      </c>
      <c r="BM300" s="20" t="s">
        <v>411</v>
      </c>
    </row>
    <row r="301" spans="2:65" s="1" customFormat="1" ht="82.5" customHeight="1">
      <c r="B301" s="139"/>
      <c r="C301" s="140" t="s">
        <v>412</v>
      </c>
      <c r="D301" s="140" t="s">
        <v>149</v>
      </c>
      <c r="E301" s="141" t="s">
        <v>413</v>
      </c>
      <c r="F301" s="498" t="s">
        <v>414</v>
      </c>
      <c r="G301" s="498"/>
      <c r="H301" s="498"/>
      <c r="I301" s="498"/>
      <c r="J301" s="142" t="s">
        <v>256</v>
      </c>
      <c r="K301" s="143">
        <v>7.13</v>
      </c>
      <c r="L301" s="144"/>
      <c r="M301" s="499"/>
      <c r="N301" s="499"/>
      <c r="O301" s="499"/>
      <c r="P301" s="499">
        <f>ROUND(V301*K301,2)</f>
        <v>0</v>
      </c>
      <c r="Q301" s="499"/>
      <c r="R301" s="145"/>
      <c r="T301" s="146" t="s">
        <v>5</v>
      </c>
      <c r="U301" s="43" t="s">
        <v>41</v>
      </c>
      <c r="V301" s="104">
        <f>L301+M301</f>
        <v>0</v>
      </c>
      <c r="W301" s="104">
        <f>ROUND(L301*K301,2)</f>
        <v>0</v>
      </c>
      <c r="X301" s="104">
        <f>ROUND(M301*K301,2)</f>
        <v>0</v>
      </c>
      <c r="Y301" s="147">
        <v>0</v>
      </c>
      <c r="Z301" s="147">
        <f>Y301*K301</f>
        <v>0</v>
      </c>
      <c r="AA301" s="147">
        <v>0</v>
      </c>
      <c r="AB301" s="147">
        <f>AA301*K301</f>
        <v>0</v>
      </c>
      <c r="AC301" s="147">
        <v>0</v>
      </c>
      <c r="AD301" s="148">
        <f>AC301*K301</f>
        <v>0</v>
      </c>
      <c r="AR301" s="20" t="s">
        <v>235</v>
      </c>
      <c r="AT301" s="20" t="s">
        <v>149</v>
      </c>
      <c r="AU301" s="20" t="s">
        <v>94</v>
      </c>
      <c r="AY301" s="20" t="s">
        <v>148</v>
      </c>
      <c r="BE301" s="149">
        <f>IF(U301="základní",P301,0)</f>
        <v>0</v>
      </c>
      <c r="BF301" s="149">
        <f>IF(U301="snížená",P301,0)</f>
        <v>0</v>
      </c>
      <c r="BG301" s="149">
        <f>IF(U301="zákl. přenesená",P301,0)</f>
        <v>0</v>
      </c>
      <c r="BH301" s="149">
        <f>IF(U301="sníž. přenesená",P301,0)</f>
        <v>0</v>
      </c>
      <c r="BI301" s="149">
        <f>IF(U301="nulová",P301,0)</f>
        <v>0</v>
      </c>
      <c r="BJ301" s="20" t="s">
        <v>83</v>
      </c>
      <c r="BK301" s="149">
        <f>ROUND(V301*K301,2)</f>
        <v>0</v>
      </c>
      <c r="BL301" s="20" t="s">
        <v>235</v>
      </c>
      <c r="BM301" s="20" t="s">
        <v>415</v>
      </c>
    </row>
    <row r="302" spans="2:65" s="1" customFormat="1" ht="69.75" customHeight="1">
      <c r="B302" s="139"/>
      <c r="C302" s="140" t="s">
        <v>416</v>
      </c>
      <c r="D302" s="140" t="s">
        <v>149</v>
      </c>
      <c r="E302" s="141" t="s">
        <v>417</v>
      </c>
      <c r="F302" s="498" t="s">
        <v>418</v>
      </c>
      <c r="G302" s="498"/>
      <c r="H302" s="498"/>
      <c r="I302" s="498"/>
      <c r="J302" s="142" t="s">
        <v>204</v>
      </c>
      <c r="K302" s="143">
        <v>1</v>
      </c>
      <c r="L302" s="144"/>
      <c r="M302" s="499"/>
      <c r="N302" s="499"/>
      <c r="O302" s="499"/>
      <c r="P302" s="499">
        <f>ROUND(V302*K302,2)</f>
        <v>0</v>
      </c>
      <c r="Q302" s="499"/>
      <c r="R302" s="145"/>
      <c r="T302" s="146" t="s">
        <v>5</v>
      </c>
      <c r="U302" s="43" t="s">
        <v>41</v>
      </c>
      <c r="V302" s="104">
        <f>L302+M302</f>
        <v>0</v>
      </c>
      <c r="W302" s="104">
        <f>ROUND(L302*K302,2)</f>
        <v>0</v>
      </c>
      <c r="X302" s="104">
        <f>ROUND(M302*K302,2)</f>
        <v>0</v>
      </c>
      <c r="Y302" s="147">
        <v>0</v>
      </c>
      <c r="Z302" s="147">
        <f>Y302*K302</f>
        <v>0</v>
      </c>
      <c r="AA302" s="147">
        <v>0</v>
      </c>
      <c r="AB302" s="147">
        <f>AA302*K302</f>
        <v>0</v>
      </c>
      <c r="AC302" s="147">
        <v>0</v>
      </c>
      <c r="AD302" s="148">
        <f>AC302*K302</f>
        <v>0</v>
      </c>
      <c r="AR302" s="20" t="s">
        <v>235</v>
      </c>
      <c r="AT302" s="20" t="s">
        <v>149</v>
      </c>
      <c r="AU302" s="20" t="s">
        <v>94</v>
      </c>
      <c r="AY302" s="20" t="s">
        <v>148</v>
      </c>
      <c r="BE302" s="149">
        <f>IF(U302="základní",P302,0)</f>
        <v>0</v>
      </c>
      <c r="BF302" s="149">
        <f>IF(U302="snížená",P302,0)</f>
        <v>0</v>
      </c>
      <c r="BG302" s="149">
        <f>IF(U302="zákl. přenesená",P302,0)</f>
        <v>0</v>
      </c>
      <c r="BH302" s="149">
        <f>IF(U302="sníž. přenesená",P302,0)</f>
        <v>0</v>
      </c>
      <c r="BI302" s="149">
        <f>IF(U302="nulová",P302,0)</f>
        <v>0</v>
      </c>
      <c r="BJ302" s="20" t="s">
        <v>83</v>
      </c>
      <c r="BK302" s="149">
        <f>ROUND(V302*K302,2)</f>
        <v>0</v>
      </c>
      <c r="BL302" s="20" t="s">
        <v>235</v>
      </c>
      <c r="BM302" s="20" t="s">
        <v>419</v>
      </c>
    </row>
    <row r="303" spans="2:65" s="10" customFormat="1" ht="22.5" customHeight="1">
      <c r="B303" s="150"/>
      <c r="C303" s="151"/>
      <c r="D303" s="151"/>
      <c r="E303" s="152" t="s">
        <v>5</v>
      </c>
      <c r="F303" s="500" t="s">
        <v>83</v>
      </c>
      <c r="G303" s="501"/>
      <c r="H303" s="501"/>
      <c r="I303" s="501"/>
      <c r="J303" s="151"/>
      <c r="K303" s="153">
        <v>1</v>
      </c>
      <c r="L303" s="151"/>
      <c r="M303" s="151"/>
      <c r="N303" s="151"/>
      <c r="O303" s="151"/>
      <c r="P303" s="151"/>
      <c r="Q303" s="151"/>
      <c r="R303" s="154"/>
      <c r="T303" s="155"/>
      <c r="U303" s="151"/>
      <c r="V303" s="151"/>
      <c r="W303" s="151"/>
      <c r="X303" s="151"/>
      <c r="Y303" s="151"/>
      <c r="Z303" s="151"/>
      <c r="AA303" s="151"/>
      <c r="AB303" s="151"/>
      <c r="AC303" s="151"/>
      <c r="AD303" s="156"/>
      <c r="AT303" s="157" t="s">
        <v>156</v>
      </c>
      <c r="AU303" s="157" t="s">
        <v>94</v>
      </c>
      <c r="AV303" s="10" t="s">
        <v>94</v>
      </c>
      <c r="AW303" s="10" t="s">
        <v>7</v>
      </c>
      <c r="AX303" s="10" t="s">
        <v>78</v>
      </c>
      <c r="AY303" s="157" t="s">
        <v>148</v>
      </c>
    </row>
    <row r="304" spans="2:65" s="11" customFormat="1" ht="22.5" customHeight="1">
      <c r="B304" s="158"/>
      <c r="C304" s="159"/>
      <c r="D304" s="159"/>
      <c r="E304" s="160" t="s">
        <v>5</v>
      </c>
      <c r="F304" s="502" t="s">
        <v>157</v>
      </c>
      <c r="G304" s="503"/>
      <c r="H304" s="503"/>
      <c r="I304" s="503"/>
      <c r="J304" s="159"/>
      <c r="K304" s="161">
        <v>1</v>
      </c>
      <c r="L304" s="159"/>
      <c r="M304" s="159"/>
      <c r="N304" s="159"/>
      <c r="O304" s="159"/>
      <c r="P304" s="159"/>
      <c r="Q304" s="159"/>
      <c r="R304" s="162"/>
      <c r="T304" s="163"/>
      <c r="U304" s="159"/>
      <c r="V304" s="159"/>
      <c r="W304" s="159"/>
      <c r="X304" s="159"/>
      <c r="Y304" s="159"/>
      <c r="Z304" s="159"/>
      <c r="AA304" s="159"/>
      <c r="AB304" s="159"/>
      <c r="AC304" s="159"/>
      <c r="AD304" s="164"/>
      <c r="AT304" s="165" t="s">
        <v>156</v>
      </c>
      <c r="AU304" s="165" t="s">
        <v>94</v>
      </c>
      <c r="AV304" s="11" t="s">
        <v>153</v>
      </c>
      <c r="AW304" s="11" t="s">
        <v>7</v>
      </c>
      <c r="AX304" s="11" t="s">
        <v>83</v>
      </c>
      <c r="AY304" s="165" t="s">
        <v>148</v>
      </c>
    </row>
    <row r="305" spans="2:65" s="1" customFormat="1" ht="31.5" customHeight="1">
      <c r="B305" s="139"/>
      <c r="C305" s="140" t="s">
        <v>420</v>
      </c>
      <c r="D305" s="140" t="s">
        <v>149</v>
      </c>
      <c r="E305" s="141" t="s">
        <v>421</v>
      </c>
      <c r="F305" s="498" t="s">
        <v>422</v>
      </c>
      <c r="G305" s="498"/>
      <c r="H305" s="498"/>
      <c r="I305" s="498"/>
      <c r="J305" s="142" t="s">
        <v>305</v>
      </c>
      <c r="K305" s="143">
        <v>867.34799999999996</v>
      </c>
      <c r="L305" s="144"/>
      <c r="M305" s="499"/>
      <c r="N305" s="499"/>
      <c r="O305" s="499"/>
      <c r="P305" s="499">
        <f>ROUND(V305*K305,2)</f>
        <v>0</v>
      </c>
      <c r="Q305" s="499"/>
      <c r="R305" s="145"/>
      <c r="T305" s="146" t="s">
        <v>5</v>
      </c>
      <c r="U305" s="43" t="s">
        <v>41</v>
      </c>
      <c r="V305" s="104">
        <f>L305+M305</f>
        <v>0</v>
      </c>
      <c r="W305" s="104">
        <f>ROUND(L305*K305,2)</f>
        <v>0</v>
      </c>
      <c r="X305" s="104">
        <f>ROUND(M305*K305,2)</f>
        <v>0</v>
      </c>
      <c r="Y305" s="147">
        <v>0</v>
      </c>
      <c r="Z305" s="147">
        <f>Y305*K305</f>
        <v>0</v>
      </c>
      <c r="AA305" s="147">
        <v>0</v>
      </c>
      <c r="AB305" s="147">
        <f>AA305*K305</f>
        <v>0</v>
      </c>
      <c r="AC305" s="147">
        <v>0</v>
      </c>
      <c r="AD305" s="148">
        <f>AC305*K305</f>
        <v>0</v>
      </c>
      <c r="AR305" s="20" t="s">
        <v>235</v>
      </c>
      <c r="AT305" s="20" t="s">
        <v>149</v>
      </c>
      <c r="AU305" s="20" t="s">
        <v>94</v>
      </c>
      <c r="AY305" s="20" t="s">
        <v>148</v>
      </c>
      <c r="BE305" s="149">
        <f>IF(U305="základní",P305,0)</f>
        <v>0</v>
      </c>
      <c r="BF305" s="149">
        <f>IF(U305="snížená",P305,0)</f>
        <v>0</v>
      </c>
      <c r="BG305" s="149">
        <f>IF(U305="zákl. přenesená",P305,0)</f>
        <v>0</v>
      </c>
      <c r="BH305" s="149">
        <f>IF(U305="sníž. přenesená",P305,0)</f>
        <v>0</v>
      </c>
      <c r="BI305" s="149">
        <f>IF(U305="nulová",P305,0)</f>
        <v>0</v>
      </c>
      <c r="BJ305" s="20" t="s">
        <v>83</v>
      </c>
      <c r="BK305" s="149">
        <f>ROUND(V305*K305,2)</f>
        <v>0</v>
      </c>
      <c r="BL305" s="20" t="s">
        <v>235</v>
      </c>
      <c r="BM305" s="20" t="s">
        <v>423</v>
      </c>
    </row>
    <row r="306" spans="2:65" s="9" customFormat="1" ht="29.85" customHeight="1">
      <c r="B306" s="127"/>
      <c r="C306" s="128"/>
      <c r="D306" s="138" t="s">
        <v>122</v>
      </c>
      <c r="E306" s="138"/>
      <c r="F306" s="138"/>
      <c r="G306" s="138"/>
      <c r="H306" s="138"/>
      <c r="I306" s="138"/>
      <c r="J306" s="138"/>
      <c r="K306" s="138"/>
      <c r="L306" s="138"/>
      <c r="M306" s="518">
        <f>BK306</f>
        <v>0</v>
      </c>
      <c r="N306" s="519"/>
      <c r="O306" s="519"/>
      <c r="P306" s="519"/>
      <c r="Q306" s="519"/>
      <c r="R306" s="130"/>
      <c r="T306" s="131"/>
      <c r="U306" s="128"/>
      <c r="V306" s="128"/>
      <c r="W306" s="132">
        <f>SUM(W307:W313)</f>
        <v>0</v>
      </c>
      <c r="X306" s="132">
        <f>SUM(X307:X313)</f>
        <v>0</v>
      </c>
      <c r="Y306" s="128"/>
      <c r="Z306" s="133">
        <f>SUM(Z307:Z313)</f>
        <v>3.6619200000000003</v>
      </c>
      <c r="AA306" s="128"/>
      <c r="AB306" s="133">
        <f>SUM(AB307:AB313)</f>
        <v>9.155930000000001E-2</v>
      </c>
      <c r="AC306" s="128"/>
      <c r="AD306" s="134">
        <f>SUM(AD307:AD313)</f>
        <v>0</v>
      </c>
      <c r="AR306" s="135" t="s">
        <v>94</v>
      </c>
      <c r="AT306" s="136" t="s">
        <v>77</v>
      </c>
      <c r="AU306" s="136" t="s">
        <v>83</v>
      </c>
      <c r="AY306" s="135" t="s">
        <v>148</v>
      </c>
      <c r="BK306" s="137">
        <f>SUM(BK307:BK313)</f>
        <v>0</v>
      </c>
    </row>
    <row r="307" spans="2:65" s="1" customFormat="1" ht="22.5" customHeight="1">
      <c r="B307" s="139"/>
      <c r="C307" s="140" t="s">
        <v>424</v>
      </c>
      <c r="D307" s="140" t="s">
        <v>149</v>
      </c>
      <c r="E307" s="141" t="s">
        <v>425</v>
      </c>
      <c r="F307" s="498" t="s">
        <v>426</v>
      </c>
      <c r="G307" s="498"/>
      <c r="H307" s="498"/>
      <c r="I307" s="498"/>
      <c r="J307" s="142" t="s">
        <v>165</v>
      </c>
      <c r="K307" s="143">
        <v>22.887</v>
      </c>
      <c r="L307" s="144"/>
      <c r="M307" s="499"/>
      <c r="N307" s="499"/>
      <c r="O307" s="499"/>
      <c r="P307" s="499">
        <f>ROUND(V307*K307,2)</f>
        <v>0</v>
      </c>
      <c r="Q307" s="499"/>
      <c r="R307" s="145"/>
      <c r="T307" s="146" t="s">
        <v>5</v>
      </c>
      <c r="U307" s="43" t="s">
        <v>41</v>
      </c>
      <c r="V307" s="104">
        <f>L307+M307</f>
        <v>0</v>
      </c>
      <c r="W307" s="104">
        <f>ROUND(L307*K307,2)</f>
        <v>0</v>
      </c>
      <c r="X307" s="104">
        <f>ROUND(M307*K307,2)</f>
        <v>0</v>
      </c>
      <c r="Y307" s="147">
        <v>0.16</v>
      </c>
      <c r="Z307" s="147">
        <f>Y307*K307</f>
        <v>3.6619200000000003</v>
      </c>
      <c r="AA307" s="147">
        <v>6.9999999999999999E-4</v>
      </c>
      <c r="AB307" s="147">
        <f>AA307*K307</f>
        <v>1.6020900000000001E-2</v>
      </c>
      <c r="AC307" s="147">
        <v>0</v>
      </c>
      <c r="AD307" s="148">
        <f>AC307*K307</f>
        <v>0</v>
      </c>
      <c r="AR307" s="20" t="s">
        <v>235</v>
      </c>
      <c r="AT307" s="20" t="s">
        <v>149</v>
      </c>
      <c r="AU307" s="20" t="s">
        <v>94</v>
      </c>
      <c r="AY307" s="20" t="s">
        <v>148</v>
      </c>
      <c r="BE307" s="149">
        <f>IF(U307="základní",P307,0)</f>
        <v>0</v>
      </c>
      <c r="BF307" s="149">
        <f>IF(U307="snížená",P307,0)</f>
        <v>0</v>
      </c>
      <c r="BG307" s="149">
        <f>IF(U307="zákl. přenesená",P307,0)</f>
        <v>0</v>
      </c>
      <c r="BH307" s="149">
        <f>IF(U307="sníž. přenesená",P307,0)</f>
        <v>0</v>
      </c>
      <c r="BI307" s="149">
        <f>IF(U307="nulová",P307,0)</f>
        <v>0</v>
      </c>
      <c r="BJ307" s="20" t="s">
        <v>83</v>
      </c>
      <c r="BK307" s="149">
        <f>ROUND(V307*K307,2)</f>
        <v>0</v>
      </c>
      <c r="BL307" s="20" t="s">
        <v>235</v>
      </c>
      <c r="BM307" s="20" t="s">
        <v>427</v>
      </c>
    </row>
    <row r="308" spans="2:65" s="10" customFormat="1" ht="22.5" customHeight="1">
      <c r="B308" s="150"/>
      <c r="C308" s="151"/>
      <c r="D308" s="151"/>
      <c r="E308" s="152" t="s">
        <v>5</v>
      </c>
      <c r="F308" s="500" t="s">
        <v>428</v>
      </c>
      <c r="G308" s="501"/>
      <c r="H308" s="501"/>
      <c r="I308" s="501"/>
      <c r="J308" s="151"/>
      <c r="K308" s="153">
        <v>22.887</v>
      </c>
      <c r="L308" s="151"/>
      <c r="M308" s="151"/>
      <c r="N308" s="151"/>
      <c r="O308" s="151"/>
      <c r="P308" s="151"/>
      <c r="Q308" s="151"/>
      <c r="R308" s="154"/>
      <c r="T308" s="155"/>
      <c r="U308" s="151"/>
      <c r="V308" s="151"/>
      <c r="W308" s="151"/>
      <c r="X308" s="151"/>
      <c r="Y308" s="151"/>
      <c r="Z308" s="151"/>
      <c r="AA308" s="151"/>
      <c r="AB308" s="151"/>
      <c r="AC308" s="151"/>
      <c r="AD308" s="156"/>
      <c r="AT308" s="157" t="s">
        <v>156</v>
      </c>
      <c r="AU308" s="157" t="s">
        <v>94</v>
      </c>
      <c r="AV308" s="10" t="s">
        <v>94</v>
      </c>
      <c r="AW308" s="10" t="s">
        <v>7</v>
      </c>
      <c r="AX308" s="10" t="s">
        <v>78</v>
      </c>
      <c r="AY308" s="157" t="s">
        <v>148</v>
      </c>
    </row>
    <row r="309" spans="2:65" s="11" customFormat="1" ht="22.5" customHeight="1">
      <c r="B309" s="158"/>
      <c r="C309" s="159"/>
      <c r="D309" s="159"/>
      <c r="E309" s="160" t="s">
        <v>5</v>
      </c>
      <c r="F309" s="502" t="s">
        <v>157</v>
      </c>
      <c r="G309" s="503"/>
      <c r="H309" s="503"/>
      <c r="I309" s="503"/>
      <c r="J309" s="159"/>
      <c r="K309" s="161">
        <v>22.887</v>
      </c>
      <c r="L309" s="159"/>
      <c r="M309" s="159"/>
      <c r="N309" s="159"/>
      <c r="O309" s="159"/>
      <c r="P309" s="159"/>
      <c r="Q309" s="159"/>
      <c r="R309" s="162"/>
      <c r="T309" s="163"/>
      <c r="U309" s="159"/>
      <c r="V309" s="159"/>
      <c r="W309" s="159"/>
      <c r="X309" s="159"/>
      <c r="Y309" s="159"/>
      <c r="Z309" s="159"/>
      <c r="AA309" s="159"/>
      <c r="AB309" s="159"/>
      <c r="AC309" s="159"/>
      <c r="AD309" s="164"/>
      <c r="AT309" s="165" t="s">
        <v>156</v>
      </c>
      <c r="AU309" s="165" t="s">
        <v>94</v>
      </c>
      <c r="AV309" s="11" t="s">
        <v>153</v>
      </c>
      <c r="AW309" s="11" t="s">
        <v>7</v>
      </c>
      <c r="AX309" s="11" t="s">
        <v>83</v>
      </c>
      <c r="AY309" s="165" t="s">
        <v>148</v>
      </c>
    </row>
    <row r="310" spans="2:65" s="1" customFormat="1" ht="22.5" customHeight="1">
      <c r="B310" s="139"/>
      <c r="C310" s="174" t="s">
        <v>429</v>
      </c>
      <c r="D310" s="174" t="s">
        <v>176</v>
      </c>
      <c r="E310" s="175" t="s">
        <v>430</v>
      </c>
      <c r="F310" s="515" t="s">
        <v>850</v>
      </c>
      <c r="G310" s="515"/>
      <c r="H310" s="515"/>
      <c r="I310" s="515"/>
      <c r="J310" s="176" t="s">
        <v>165</v>
      </c>
      <c r="K310" s="177">
        <v>26.32</v>
      </c>
      <c r="L310" s="178"/>
      <c r="M310" s="516"/>
      <c r="N310" s="516"/>
      <c r="O310" s="517"/>
      <c r="P310" s="499">
        <f>ROUND(V310*K310,2)</f>
        <v>0</v>
      </c>
      <c r="Q310" s="499"/>
      <c r="R310" s="145"/>
      <c r="T310" s="146" t="s">
        <v>5</v>
      </c>
      <c r="U310" s="43" t="s">
        <v>41</v>
      </c>
      <c r="V310" s="104">
        <f>L310+M310</f>
        <v>0</v>
      </c>
      <c r="W310" s="104">
        <f>ROUND(L310*K310,2)</f>
        <v>0</v>
      </c>
      <c r="X310" s="104">
        <f>ROUND(M310*K310,2)</f>
        <v>0</v>
      </c>
      <c r="Y310" s="147">
        <v>0</v>
      </c>
      <c r="Z310" s="147">
        <f>Y310*K310</f>
        <v>0</v>
      </c>
      <c r="AA310" s="147">
        <v>2.8700000000000002E-3</v>
      </c>
      <c r="AB310" s="147">
        <f>AA310*K310</f>
        <v>7.5538400000000006E-2</v>
      </c>
      <c r="AC310" s="147">
        <v>0</v>
      </c>
      <c r="AD310" s="148">
        <f>AC310*K310</f>
        <v>0</v>
      </c>
      <c r="AR310" s="20" t="s">
        <v>295</v>
      </c>
      <c r="AT310" s="20" t="s">
        <v>176</v>
      </c>
      <c r="AU310" s="20" t="s">
        <v>94</v>
      </c>
      <c r="AY310" s="20" t="s">
        <v>148</v>
      </c>
      <c r="BE310" s="149">
        <f>IF(U310="základní",P310,0)</f>
        <v>0</v>
      </c>
      <c r="BF310" s="149">
        <f>IF(U310="snížená",P310,0)</f>
        <v>0</v>
      </c>
      <c r="BG310" s="149">
        <f>IF(U310="zákl. přenesená",P310,0)</f>
        <v>0</v>
      </c>
      <c r="BH310" s="149">
        <f>IF(U310="sníž. přenesená",P310,0)</f>
        <v>0</v>
      </c>
      <c r="BI310" s="149">
        <f>IF(U310="nulová",P310,0)</f>
        <v>0</v>
      </c>
      <c r="BJ310" s="20" t="s">
        <v>83</v>
      </c>
      <c r="BK310" s="149">
        <f>ROUND(V310*K310,2)</f>
        <v>0</v>
      </c>
      <c r="BL310" s="20" t="s">
        <v>235</v>
      </c>
      <c r="BM310" s="20" t="s">
        <v>431</v>
      </c>
    </row>
    <row r="311" spans="2:65" s="10" customFormat="1" ht="22.5" customHeight="1">
      <c r="B311" s="150"/>
      <c r="C311" s="151"/>
      <c r="D311" s="151"/>
      <c r="E311" s="152" t="s">
        <v>5</v>
      </c>
      <c r="F311" s="500" t="s">
        <v>432</v>
      </c>
      <c r="G311" s="501"/>
      <c r="H311" s="501"/>
      <c r="I311" s="501"/>
      <c r="J311" s="151"/>
      <c r="K311" s="153">
        <v>26.32</v>
      </c>
      <c r="L311" s="151"/>
      <c r="M311" s="151"/>
      <c r="N311" s="151"/>
      <c r="O311" s="151"/>
      <c r="P311" s="151"/>
      <c r="Q311" s="151"/>
      <c r="R311" s="154"/>
      <c r="T311" s="155"/>
      <c r="U311" s="151"/>
      <c r="V311" s="151"/>
      <c r="W311" s="151"/>
      <c r="X311" s="151"/>
      <c r="Y311" s="151"/>
      <c r="Z311" s="151"/>
      <c r="AA311" s="151"/>
      <c r="AB311" s="151"/>
      <c r="AC311" s="151"/>
      <c r="AD311" s="156"/>
      <c r="AT311" s="157" t="s">
        <v>156</v>
      </c>
      <c r="AU311" s="157" t="s">
        <v>94</v>
      </c>
      <c r="AV311" s="10" t="s">
        <v>94</v>
      </c>
      <c r="AW311" s="10" t="s">
        <v>7</v>
      </c>
      <c r="AX311" s="10" t="s">
        <v>78</v>
      </c>
      <c r="AY311" s="157" t="s">
        <v>148</v>
      </c>
    </row>
    <row r="312" spans="2:65" s="11" customFormat="1" ht="22.5" customHeight="1">
      <c r="B312" s="158"/>
      <c r="C312" s="159"/>
      <c r="D312" s="159"/>
      <c r="E312" s="160" t="s">
        <v>5</v>
      </c>
      <c r="F312" s="502" t="s">
        <v>157</v>
      </c>
      <c r="G312" s="503"/>
      <c r="H312" s="503"/>
      <c r="I312" s="503"/>
      <c r="J312" s="159"/>
      <c r="K312" s="161">
        <v>26.32</v>
      </c>
      <c r="L312" s="159"/>
      <c r="M312" s="159"/>
      <c r="N312" s="159"/>
      <c r="O312" s="159"/>
      <c r="P312" s="159"/>
      <c r="Q312" s="159"/>
      <c r="R312" s="162"/>
      <c r="T312" s="163"/>
      <c r="U312" s="159"/>
      <c r="V312" s="159"/>
      <c r="W312" s="159"/>
      <c r="X312" s="159"/>
      <c r="Y312" s="159"/>
      <c r="Z312" s="159"/>
      <c r="AA312" s="159"/>
      <c r="AB312" s="159"/>
      <c r="AC312" s="159"/>
      <c r="AD312" s="164"/>
      <c r="AT312" s="165" t="s">
        <v>156</v>
      </c>
      <c r="AU312" s="165" t="s">
        <v>94</v>
      </c>
      <c r="AV312" s="11" t="s">
        <v>153</v>
      </c>
      <c r="AW312" s="11" t="s">
        <v>7</v>
      </c>
      <c r="AX312" s="11" t="s">
        <v>83</v>
      </c>
      <c r="AY312" s="165" t="s">
        <v>148</v>
      </c>
    </row>
    <row r="313" spans="2:65" s="1" customFormat="1" ht="31.5" customHeight="1">
      <c r="B313" s="139"/>
      <c r="C313" s="140" t="s">
        <v>433</v>
      </c>
      <c r="D313" s="140" t="s">
        <v>149</v>
      </c>
      <c r="E313" s="141" t="s">
        <v>434</v>
      </c>
      <c r="F313" s="498" t="s">
        <v>435</v>
      </c>
      <c r="G313" s="498"/>
      <c r="H313" s="498"/>
      <c r="I313" s="498"/>
      <c r="J313" s="142" t="s">
        <v>305</v>
      </c>
      <c r="K313" s="143">
        <v>195.99299999999999</v>
      </c>
      <c r="L313" s="144"/>
      <c r="M313" s="499"/>
      <c r="N313" s="499"/>
      <c r="O313" s="499"/>
      <c r="P313" s="499">
        <f>ROUND(V313*K313,2)</f>
        <v>0</v>
      </c>
      <c r="Q313" s="499"/>
      <c r="R313" s="145"/>
      <c r="T313" s="146" t="s">
        <v>5</v>
      </c>
      <c r="U313" s="43" t="s">
        <v>41</v>
      </c>
      <c r="V313" s="104">
        <f>L313+M313</f>
        <v>0</v>
      </c>
      <c r="W313" s="104">
        <f>ROUND(L313*K313,2)</f>
        <v>0</v>
      </c>
      <c r="X313" s="104">
        <f>ROUND(M313*K313,2)</f>
        <v>0</v>
      </c>
      <c r="Y313" s="147">
        <v>0</v>
      </c>
      <c r="Z313" s="147">
        <f>Y313*K313</f>
        <v>0</v>
      </c>
      <c r="AA313" s="147">
        <v>0</v>
      </c>
      <c r="AB313" s="147">
        <f>AA313*K313</f>
        <v>0</v>
      </c>
      <c r="AC313" s="147">
        <v>0</v>
      </c>
      <c r="AD313" s="148">
        <f>AC313*K313</f>
        <v>0</v>
      </c>
      <c r="AR313" s="20" t="s">
        <v>235</v>
      </c>
      <c r="AT313" s="20" t="s">
        <v>149</v>
      </c>
      <c r="AU313" s="20" t="s">
        <v>94</v>
      </c>
      <c r="AY313" s="20" t="s">
        <v>148</v>
      </c>
      <c r="BE313" s="149">
        <f>IF(U313="základní",P313,0)</f>
        <v>0</v>
      </c>
      <c r="BF313" s="149">
        <f>IF(U313="snížená",P313,0)</f>
        <v>0</v>
      </c>
      <c r="BG313" s="149">
        <f>IF(U313="zákl. přenesená",P313,0)</f>
        <v>0</v>
      </c>
      <c r="BH313" s="149">
        <f>IF(U313="sníž. přenesená",P313,0)</f>
        <v>0</v>
      </c>
      <c r="BI313" s="149">
        <f>IF(U313="nulová",P313,0)</f>
        <v>0</v>
      </c>
      <c r="BJ313" s="20" t="s">
        <v>83</v>
      </c>
      <c r="BK313" s="149">
        <f>ROUND(V313*K313,2)</f>
        <v>0</v>
      </c>
      <c r="BL313" s="20" t="s">
        <v>235</v>
      </c>
      <c r="BM313" s="20" t="s">
        <v>436</v>
      </c>
    </row>
    <row r="314" spans="2:65" s="9" customFormat="1" ht="29.85" customHeight="1">
      <c r="B314" s="127"/>
      <c r="C314" s="128"/>
      <c r="D314" s="138" t="s">
        <v>123</v>
      </c>
      <c r="E314" s="138"/>
      <c r="F314" s="138"/>
      <c r="G314" s="138"/>
      <c r="H314" s="138"/>
      <c r="I314" s="138"/>
      <c r="J314" s="138"/>
      <c r="K314" s="138"/>
      <c r="L314" s="138"/>
      <c r="M314" s="518">
        <f>BK314</f>
        <v>0</v>
      </c>
      <c r="N314" s="519"/>
      <c r="O314" s="519"/>
      <c r="P314" s="519"/>
      <c r="Q314" s="519"/>
      <c r="R314" s="130"/>
      <c r="T314" s="131"/>
      <c r="U314" s="128"/>
      <c r="V314" s="128"/>
      <c r="W314" s="132">
        <f>SUM(W315:W321)</f>
        <v>0</v>
      </c>
      <c r="X314" s="132">
        <f>SUM(X315:X321)</f>
        <v>0</v>
      </c>
      <c r="Y314" s="128"/>
      <c r="Z314" s="133">
        <f>SUM(Z315:Z321)</f>
        <v>28.856000000000002</v>
      </c>
      <c r="AA314" s="128"/>
      <c r="AB314" s="133">
        <f>SUM(AB315:AB321)</f>
        <v>0.63879969999999997</v>
      </c>
      <c r="AC314" s="128"/>
      <c r="AD314" s="134">
        <f>SUM(AD315:AD321)</f>
        <v>0</v>
      </c>
      <c r="AR314" s="135" t="s">
        <v>94</v>
      </c>
      <c r="AT314" s="136" t="s">
        <v>77</v>
      </c>
      <c r="AU314" s="136" t="s">
        <v>83</v>
      </c>
      <c r="AY314" s="135" t="s">
        <v>148</v>
      </c>
      <c r="BK314" s="137">
        <f>SUM(BK315:BK321)</f>
        <v>0</v>
      </c>
    </row>
    <row r="315" spans="2:65" s="1" customFormat="1" ht="22.5" customHeight="1">
      <c r="B315" s="139"/>
      <c r="C315" s="140" t="s">
        <v>437</v>
      </c>
      <c r="D315" s="140" t="s">
        <v>149</v>
      </c>
      <c r="E315" s="141" t="s">
        <v>438</v>
      </c>
      <c r="F315" s="498" t="s">
        <v>439</v>
      </c>
      <c r="G315" s="498"/>
      <c r="H315" s="498"/>
      <c r="I315" s="498"/>
      <c r="J315" s="142" t="s">
        <v>165</v>
      </c>
      <c r="K315" s="143">
        <v>36.07</v>
      </c>
      <c r="L315" s="144"/>
      <c r="M315" s="499"/>
      <c r="N315" s="499"/>
      <c r="O315" s="499"/>
      <c r="P315" s="499">
        <f>ROUND(V315*K315,2)</f>
        <v>0</v>
      </c>
      <c r="Q315" s="499"/>
      <c r="R315" s="145"/>
      <c r="T315" s="146" t="s">
        <v>5</v>
      </c>
      <c r="U315" s="43" t="s">
        <v>41</v>
      </c>
      <c r="V315" s="104">
        <f>L315+M315</f>
        <v>0</v>
      </c>
      <c r="W315" s="104">
        <f>ROUND(L315*K315,2)</f>
        <v>0</v>
      </c>
      <c r="X315" s="104">
        <f>ROUND(M315*K315,2)</f>
        <v>0</v>
      </c>
      <c r="Y315" s="147">
        <v>0.8</v>
      </c>
      <c r="Z315" s="147">
        <f>Y315*K315</f>
        <v>28.856000000000002</v>
      </c>
      <c r="AA315" s="147">
        <v>1.771E-2</v>
      </c>
      <c r="AB315" s="147">
        <f>AA315*K315</f>
        <v>0.63879969999999997</v>
      </c>
      <c r="AC315" s="147">
        <v>0</v>
      </c>
      <c r="AD315" s="148">
        <f>AC315*K315</f>
        <v>0</v>
      </c>
      <c r="AR315" s="20" t="s">
        <v>235</v>
      </c>
      <c r="AT315" s="20" t="s">
        <v>149</v>
      </c>
      <c r="AU315" s="20" t="s">
        <v>94</v>
      </c>
      <c r="AY315" s="20" t="s">
        <v>148</v>
      </c>
      <c r="BE315" s="149">
        <f>IF(U315="základní",P315,0)</f>
        <v>0</v>
      </c>
      <c r="BF315" s="149">
        <f>IF(U315="snížená",P315,0)</f>
        <v>0</v>
      </c>
      <c r="BG315" s="149">
        <f>IF(U315="zákl. přenesená",P315,0)</f>
        <v>0</v>
      </c>
      <c r="BH315" s="149">
        <f>IF(U315="sníž. přenesená",P315,0)</f>
        <v>0</v>
      </c>
      <c r="BI315" s="149">
        <f>IF(U315="nulová",P315,0)</f>
        <v>0</v>
      </c>
      <c r="BJ315" s="20" t="s">
        <v>83</v>
      </c>
      <c r="BK315" s="149">
        <f>ROUND(V315*K315,2)</f>
        <v>0</v>
      </c>
      <c r="BL315" s="20" t="s">
        <v>235</v>
      </c>
      <c r="BM315" s="20" t="s">
        <v>440</v>
      </c>
    </row>
    <row r="316" spans="2:65" s="12" customFormat="1" ht="22.5" customHeight="1">
      <c r="B316" s="166"/>
      <c r="C316" s="167"/>
      <c r="D316" s="167"/>
      <c r="E316" s="168" t="s">
        <v>5</v>
      </c>
      <c r="F316" s="509" t="s">
        <v>352</v>
      </c>
      <c r="G316" s="510"/>
      <c r="H316" s="510"/>
      <c r="I316" s="510"/>
      <c r="J316" s="167"/>
      <c r="K316" s="169" t="s">
        <v>5</v>
      </c>
      <c r="L316" s="167"/>
      <c r="M316" s="167"/>
      <c r="N316" s="167"/>
      <c r="O316" s="167"/>
      <c r="P316" s="167"/>
      <c r="Q316" s="167"/>
      <c r="R316" s="170"/>
      <c r="T316" s="171"/>
      <c r="U316" s="167"/>
      <c r="V316" s="167"/>
      <c r="W316" s="167"/>
      <c r="X316" s="167"/>
      <c r="Y316" s="167"/>
      <c r="Z316" s="167"/>
      <c r="AA316" s="167"/>
      <c r="AB316" s="167"/>
      <c r="AC316" s="167"/>
      <c r="AD316" s="172"/>
      <c r="AT316" s="173" t="s">
        <v>156</v>
      </c>
      <c r="AU316" s="173" t="s">
        <v>94</v>
      </c>
      <c r="AV316" s="12" t="s">
        <v>83</v>
      </c>
      <c r="AW316" s="12" t="s">
        <v>7</v>
      </c>
      <c r="AX316" s="12" t="s">
        <v>78</v>
      </c>
      <c r="AY316" s="173" t="s">
        <v>148</v>
      </c>
    </row>
    <row r="317" spans="2:65" s="10" customFormat="1" ht="22.5" customHeight="1">
      <c r="B317" s="150"/>
      <c r="C317" s="151"/>
      <c r="D317" s="151"/>
      <c r="E317" s="152" t="s">
        <v>5</v>
      </c>
      <c r="F317" s="513" t="s">
        <v>441</v>
      </c>
      <c r="G317" s="514"/>
      <c r="H317" s="514"/>
      <c r="I317" s="514"/>
      <c r="J317" s="151"/>
      <c r="K317" s="153">
        <v>35.07</v>
      </c>
      <c r="L317" s="151"/>
      <c r="M317" s="151"/>
      <c r="N317" s="151"/>
      <c r="O317" s="151"/>
      <c r="P317" s="151"/>
      <c r="Q317" s="151"/>
      <c r="R317" s="154"/>
      <c r="T317" s="155"/>
      <c r="U317" s="151"/>
      <c r="V317" s="151"/>
      <c r="W317" s="151"/>
      <c r="X317" s="151"/>
      <c r="Y317" s="151"/>
      <c r="Z317" s="151"/>
      <c r="AA317" s="151"/>
      <c r="AB317" s="151"/>
      <c r="AC317" s="151"/>
      <c r="AD317" s="156"/>
      <c r="AT317" s="157" t="s">
        <v>156</v>
      </c>
      <c r="AU317" s="157" t="s">
        <v>94</v>
      </c>
      <c r="AV317" s="10" t="s">
        <v>94</v>
      </c>
      <c r="AW317" s="10" t="s">
        <v>7</v>
      </c>
      <c r="AX317" s="10" t="s">
        <v>78</v>
      </c>
      <c r="AY317" s="157" t="s">
        <v>148</v>
      </c>
    </row>
    <row r="318" spans="2:65" s="12" customFormat="1" ht="22.5" customHeight="1">
      <c r="B318" s="166"/>
      <c r="C318" s="167"/>
      <c r="D318" s="167"/>
      <c r="E318" s="168" t="s">
        <v>5</v>
      </c>
      <c r="F318" s="511" t="s">
        <v>442</v>
      </c>
      <c r="G318" s="512"/>
      <c r="H318" s="512"/>
      <c r="I318" s="512"/>
      <c r="J318" s="167"/>
      <c r="K318" s="169" t="s">
        <v>5</v>
      </c>
      <c r="L318" s="167"/>
      <c r="M318" s="167"/>
      <c r="N318" s="167"/>
      <c r="O318" s="167"/>
      <c r="P318" s="167"/>
      <c r="Q318" s="167"/>
      <c r="R318" s="170"/>
      <c r="T318" s="171"/>
      <c r="U318" s="167"/>
      <c r="V318" s="167"/>
      <c r="W318" s="167"/>
      <c r="X318" s="167"/>
      <c r="Y318" s="167"/>
      <c r="Z318" s="167"/>
      <c r="AA318" s="167"/>
      <c r="AB318" s="167"/>
      <c r="AC318" s="167"/>
      <c r="AD318" s="172"/>
      <c r="AT318" s="173" t="s">
        <v>156</v>
      </c>
      <c r="AU318" s="173" t="s">
        <v>94</v>
      </c>
      <c r="AV318" s="12" t="s">
        <v>83</v>
      </c>
      <c r="AW318" s="12" t="s">
        <v>7</v>
      </c>
      <c r="AX318" s="12" t="s">
        <v>78</v>
      </c>
      <c r="AY318" s="173" t="s">
        <v>148</v>
      </c>
    </row>
    <row r="319" spans="2:65" s="10" customFormat="1" ht="22.5" customHeight="1">
      <c r="B319" s="150"/>
      <c r="C319" s="151"/>
      <c r="D319" s="151"/>
      <c r="E319" s="152" t="s">
        <v>5</v>
      </c>
      <c r="F319" s="513" t="s">
        <v>83</v>
      </c>
      <c r="G319" s="514"/>
      <c r="H319" s="514"/>
      <c r="I319" s="514"/>
      <c r="J319" s="151"/>
      <c r="K319" s="153">
        <v>1</v>
      </c>
      <c r="L319" s="151"/>
      <c r="M319" s="151"/>
      <c r="N319" s="151"/>
      <c r="O319" s="151"/>
      <c r="P319" s="151"/>
      <c r="Q319" s="151"/>
      <c r="R319" s="154"/>
      <c r="T319" s="155"/>
      <c r="U319" s="151"/>
      <c r="V319" s="151"/>
      <c r="W319" s="151"/>
      <c r="X319" s="151"/>
      <c r="Y319" s="151"/>
      <c r="Z319" s="151"/>
      <c r="AA319" s="151"/>
      <c r="AB319" s="151"/>
      <c r="AC319" s="151"/>
      <c r="AD319" s="156"/>
      <c r="AT319" s="157" t="s">
        <v>156</v>
      </c>
      <c r="AU319" s="157" t="s">
        <v>94</v>
      </c>
      <c r="AV319" s="10" t="s">
        <v>94</v>
      </c>
      <c r="AW319" s="10" t="s">
        <v>7</v>
      </c>
      <c r="AX319" s="10" t="s">
        <v>78</v>
      </c>
      <c r="AY319" s="157" t="s">
        <v>148</v>
      </c>
    </row>
    <row r="320" spans="2:65" s="11" customFormat="1" ht="22.5" customHeight="1">
      <c r="B320" s="158"/>
      <c r="C320" s="159"/>
      <c r="D320" s="159"/>
      <c r="E320" s="160" t="s">
        <v>5</v>
      </c>
      <c r="F320" s="502" t="s">
        <v>157</v>
      </c>
      <c r="G320" s="503"/>
      <c r="H320" s="503"/>
      <c r="I320" s="503"/>
      <c r="J320" s="159"/>
      <c r="K320" s="161">
        <v>36.07</v>
      </c>
      <c r="L320" s="159"/>
      <c r="M320" s="159"/>
      <c r="N320" s="159"/>
      <c r="O320" s="159"/>
      <c r="P320" s="159"/>
      <c r="Q320" s="159"/>
      <c r="R320" s="162"/>
      <c r="T320" s="163"/>
      <c r="U320" s="159"/>
      <c r="V320" s="159"/>
      <c r="W320" s="159"/>
      <c r="X320" s="159"/>
      <c r="Y320" s="159"/>
      <c r="Z320" s="159"/>
      <c r="AA320" s="159"/>
      <c r="AB320" s="159"/>
      <c r="AC320" s="159"/>
      <c r="AD320" s="164"/>
      <c r="AT320" s="165" t="s">
        <v>156</v>
      </c>
      <c r="AU320" s="165" t="s">
        <v>94</v>
      </c>
      <c r="AV320" s="11" t="s">
        <v>153</v>
      </c>
      <c r="AW320" s="11" t="s">
        <v>7</v>
      </c>
      <c r="AX320" s="11" t="s">
        <v>83</v>
      </c>
      <c r="AY320" s="165" t="s">
        <v>148</v>
      </c>
    </row>
    <row r="321" spans="2:65" s="1" customFormat="1" ht="31.5" customHeight="1">
      <c r="B321" s="139"/>
      <c r="C321" s="140" t="s">
        <v>443</v>
      </c>
      <c r="D321" s="140" t="s">
        <v>149</v>
      </c>
      <c r="E321" s="141" t="s">
        <v>444</v>
      </c>
      <c r="F321" s="498" t="s">
        <v>445</v>
      </c>
      <c r="G321" s="498"/>
      <c r="H321" s="498"/>
      <c r="I321" s="498"/>
      <c r="J321" s="142" t="s">
        <v>305</v>
      </c>
      <c r="K321" s="143">
        <v>172.41499999999999</v>
      </c>
      <c r="L321" s="144"/>
      <c r="M321" s="499"/>
      <c r="N321" s="499"/>
      <c r="O321" s="499"/>
      <c r="P321" s="499">
        <f>ROUND(V321*K321,2)</f>
        <v>0</v>
      </c>
      <c r="Q321" s="499"/>
      <c r="R321" s="145"/>
      <c r="T321" s="146" t="s">
        <v>5</v>
      </c>
      <c r="U321" s="43" t="s">
        <v>41</v>
      </c>
      <c r="V321" s="104">
        <f>L321+M321</f>
        <v>0</v>
      </c>
      <c r="W321" s="104">
        <f>ROUND(L321*K321,2)</f>
        <v>0</v>
      </c>
      <c r="X321" s="104">
        <f>ROUND(M321*K321,2)</f>
        <v>0</v>
      </c>
      <c r="Y321" s="147">
        <v>0</v>
      </c>
      <c r="Z321" s="147">
        <f>Y321*K321</f>
        <v>0</v>
      </c>
      <c r="AA321" s="147">
        <v>0</v>
      </c>
      <c r="AB321" s="147">
        <f>AA321*K321</f>
        <v>0</v>
      </c>
      <c r="AC321" s="147">
        <v>0</v>
      </c>
      <c r="AD321" s="148">
        <f>AC321*K321</f>
        <v>0</v>
      </c>
      <c r="AR321" s="20" t="s">
        <v>235</v>
      </c>
      <c r="AT321" s="20" t="s">
        <v>149</v>
      </c>
      <c r="AU321" s="20" t="s">
        <v>94</v>
      </c>
      <c r="AY321" s="20" t="s">
        <v>148</v>
      </c>
      <c r="BE321" s="149">
        <f>IF(U321="základní",P321,0)</f>
        <v>0</v>
      </c>
      <c r="BF321" s="149">
        <f>IF(U321="snížená",P321,0)</f>
        <v>0</v>
      </c>
      <c r="BG321" s="149">
        <f>IF(U321="zákl. přenesená",P321,0)</f>
        <v>0</v>
      </c>
      <c r="BH321" s="149">
        <f>IF(U321="sníž. přenesená",P321,0)</f>
        <v>0</v>
      </c>
      <c r="BI321" s="149">
        <f>IF(U321="nulová",P321,0)</f>
        <v>0</v>
      </c>
      <c r="BJ321" s="20" t="s">
        <v>83</v>
      </c>
      <c r="BK321" s="149">
        <f>ROUND(V321*K321,2)</f>
        <v>0</v>
      </c>
      <c r="BL321" s="20" t="s">
        <v>235</v>
      </c>
      <c r="BM321" s="20" t="s">
        <v>446</v>
      </c>
    </row>
    <row r="322" spans="2:65" s="9" customFormat="1" ht="29.85" customHeight="1">
      <c r="B322" s="127"/>
      <c r="C322" s="128"/>
      <c r="D322" s="138" t="s">
        <v>124</v>
      </c>
      <c r="E322" s="138"/>
      <c r="F322" s="138"/>
      <c r="G322" s="138"/>
      <c r="H322" s="138"/>
      <c r="I322" s="138"/>
      <c r="J322" s="138"/>
      <c r="K322" s="138"/>
      <c r="L322" s="138"/>
      <c r="M322" s="518">
        <f>BK322</f>
        <v>0</v>
      </c>
      <c r="N322" s="519"/>
      <c r="O322" s="519"/>
      <c r="P322" s="519"/>
      <c r="Q322" s="519"/>
      <c r="R322" s="130"/>
      <c r="T322" s="131"/>
      <c r="U322" s="128"/>
      <c r="V322" s="128"/>
      <c r="W322" s="132">
        <f>SUM(W323:W332)</f>
        <v>0</v>
      </c>
      <c r="X322" s="132">
        <f>SUM(X323:X332)</f>
        <v>0</v>
      </c>
      <c r="Y322" s="128"/>
      <c r="Z322" s="133">
        <f>SUM(Z323:Z332)</f>
        <v>6.237779999999999</v>
      </c>
      <c r="AA322" s="128"/>
      <c r="AB322" s="133">
        <f>SUM(AB323:AB332)</f>
        <v>7.1239549999999999E-2</v>
      </c>
      <c r="AC322" s="128"/>
      <c r="AD322" s="134">
        <f>SUM(AD323:AD332)</f>
        <v>0.187136</v>
      </c>
      <c r="AR322" s="135" t="s">
        <v>94</v>
      </c>
      <c r="AT322" s="136" t="s">
        <v>77</v>
      </c>
      <c r="AU322" s="136" t="s">
        <v>83</v>
      </c>
      <c r="AY322" s="135" t="s">
        <v>148</v>
      </c>
      <c r="BK322" s="137">
        <f>SUM(BK323:BK332)</f>
        <v>0</v>
      </c>
    </row>
    <row r="323" spans="2:65" s="1" customFormat="1" ht="31.5" customHeight="1">
      <c r="B323" s="139"/>
      <c r="C323" s="140" t="s">
        <v>447</v>
      </c>
      <c r="D323" s="140" t="s">
        <v>149</v>
      </c>
      <c r="E323" s="141" t="s">
        <v>448</v>
      </c>
      <c r="F323" s="498" t="s">
        <v>449</v>
      </c>
      <c r="G323" s="498"/>
      <c r="H323" s="498"/>
      <c r="I323" s="498"/>
      <c r="J323" s="142" t="s">
        <v>165</v>
      </c>
      <c r="K323" s="143">
        <v>6.88</v>
      </c>
      <c r="L323" s="144"/>
      <c r="M323" s="499"/>
      <c r="N323" s="499"/>
      <c r="O323" s="499"/>
      <c r="P323" s="499">
        <f>ROUND(V323*K323,2)</f>
        <v>0</v>
      </c>
      <c r="Q323" s="499"/>
      <c r="R323" s="145"/>
      <c r="T323" s="146" t="s">
        <v>5</v>
      </c>
      <c r="U323" s="43" t="s">
        <v>41</v>
      </c>
      <c r="V323" s="104">
        <f>L323+M323</f>
        <v>0</v>
      </c>
      <c r="W323" s="104">
        <f>ROUND(L323*K323,2)</f>
        <v>0</v>
      </c>
      <c r="X323" s="104">
        <f>ROUND(M323*K323,2)</f>
        <v>0</v>
      </c>
      <c r="Y323" s="147">
        <v>0.192</v>
      </c>
      <c r="Z323" s="147">
        <f>Y323*K323</f>
        <v>1.3209599999999999</v>
      </c>
      <c r="AA323" s="147">
        <v>0</v>
      </c>
      <c r="AB323" s="147">
        <f>AA323*K323</f>
        <v>0</v>
      </c>
      <c r="AC323" s="147">
        <v>2.7199999999999998E-2</v>
      </c>
      <c r="AD323" s="148">
        <f>AC323*K323</f>
        <v>0.187136</v>
      </c>
      <c r="AR323" s="20" t="s">
        <v>235</v>
      </c>
      <c r="AT323" s="20" t="s">
        <v>149</v>
      </c>
      <c r="AU323" s="20" t="s">
        <v>94</v>
      </c>
      <c r="AY323" s="20" t="s">
        <v>148</v>
      </c>
      <c r="BE323" s="149">
        <f>IF(U323="základní",P323,0)</f>
        <v>0</v>
      </c>
      <c r="BF323" s="149">
        <f>IF(U323="snížená",P323,0)</f>
        <v>0</v>
      </c>
      <c r="BG323" s="149">
        <f>IF(U323="zákl. přenesená",P323,0)</f>
        <v>0</v>
      </c>
      <c r="BH323" s="149">
        <f>IF(U323="sníž. přenesená",P323,0)</f>
        <v>0</v>
      </c>
      <c r="BI323" s="149">
        <f>IF(U323="nulová",P323,0)</f>
        <v>0</v>
      </c>
      <c r="BJ323" s="20" t="s">
        <v>83</v>
      </c>
      <c r="BK323" s="149">
        <f>ROUND(V323*K323,2)</f>
        <v>0</v>
      </c>
      <c r="BL323" s="20" t="s">
        <v>235</v>
      </c>
      <c r="BM323" s="20" t="s">
        <v>450</v>
      </c>
    </row>
    <row r="324" spans="2:65" s="10" customFormat="1" ht="22.5" customHeight="1">
      <c r="B324" s="150"/>
      <c r="C324" s="151"/>
      <c r="D324" s="151"/>
      <c r="E324" s="152" t="s">
        <v>5</v>
      </c>
      <c r="F324" s="500" t="s">
        <v>451</v>
      </c>
      <c r="G324" s="501"/>
      <c r="H324" s="501"/>
      <c r="I324" s="501"/>
      <c r="J324" s="151"/>
      <c r="K324" s="153">
        <v>6.88</v>
      </c>
      <c r="L324" s="151"/>
      <c r="M324" s="151"/>
      <c r="N324" s="151"/>
      <c r="O324" s="151"/>
      <c r="P324" s="151"/>
      <c r="Q324" s="151"/>
      <c r="R324" s="154"/>
      <c r="T324" s="155"/>
      <c r="U324" s="151"/>
      <c r="V324" s="151"/>
      <c r="W324" s="151"/>
      <c r="X324" s="151"/>
      <c r="Y324" s="151"/>
      <c r="Z324" s="151"/>
      <c r="AA324" s="151"/>
      <c r="AB324" s="151"/>
      <c r="AC324" s="151"/>
      <c r="AD324" s="156"/>
      <c r="AT324" s="157" t="s">
        <v>156</v>
      </c>
      <c r="AU324" s="157" t="s">
        <v>94</v>
      </c>
      <c r="AV324" s="10" t="s">
        <v>94</v>
      </c>
      <c r="AW324" s="10" t="s">
        <v>7</v>
      </c>
      <c r="AX324" s="10" t="s">
        <v>78</v>
      </c>
      <c r="AY324" s="157" t="s">
        <v>148</v>
      </c>
    </row>
    <row r="325" spans="2:65" s="11" customFormat="1" ht="22.5" customHeight="1">
      <c r="B325" s="158"/>
      <c r="C325" s="159"/>
      <c r="D325" s="159"/>
      <c r="E325" s="160" t="s">
        <v>5</v>
      </c>
      <c r="F325" s="502" t="s">
        <v>157</v>
      </c>
      <c r="G325" s="503"/>
      <c r="H325" s="503"/>
      <c r="I325" s="503"/>
      <c r="J325" s="159"/>
      <c r="K325" s="161">
        <v>6.88</v>
      </c>
      <c r="L325" s="159"/>
      <c r="M325" s="159"/>
      <c r="N325" s="159"/>
      <c r="O325" s="159"/>
      <c r="P325" s="159"/>
      <c r="Q325" s="159"/>
      <c r="R325" s="162"/>
      <c r="T325" s="163"/>
      <c r="U325" s="159"/>
      <c r="V325" s="159"/>
      <c r="W325" s="159"/>
      <c r="X325" s="159"/>
      <c r="Y325" s="159"/>
      <c r="Z325" s="159"/>
      <c r="AA325" s="159"/>
      <c r="AB325" s="159"/>
      <c r="AC325" s="159"/>
      <c r="AD325" s="164"/>
      <c r="AT325" s="165" t="s">
        <v>156</v>
      </c>
      <c r="AU325" s="165" t="s">
        <v>94</v>
      </c>
      <c r="AV325" s="11" t="s">
        <v>153</v>
      </c>
      <c r="AW325" s="11" t="s">
        <v>7</v>
      </c>
      <c r="AX325" s="11" t="s">
        <v>83</v>
      </c>
      <c r="AY325" s="165" t="s">
        <v>148</v>
      </c>
    </row>
    <row r="326" spans="2:65" s="1" customFormat="1" ht="44.25" customHeight="1">
      <c r="B326" s="139"/>
      <c r="C326" s="140" t="s">
        <v>452</v>
      </c>
      <c r="D326" s="140" t="s">
        <v>149</v>
      </c>
      <c r="E326" s="141" t="s">
        <v>453</v>
      </c>
      <c r="F326" s="498" t="s">
        <v>454</v>
      </c>
      <c r="G326" s="498"/>
      <c r="H326" s="498"/>
      <c r="I326" s="498"/>
      <c r="J326" s="142" t="s">
        <v>165</v>
      </c>
      <c r="K326" s="143">
        <v>4.3129999999999997</v>
      </c>
      <c r="L326" s="144"/>
      <c r="M326" s="499"/>
      <c r="N326" s="499"/>
      <c r="O326" s="499"/>
      <c r="P326" s="499">
        <f>ROUND(V326*K326,2)</f>
        <v>0</v>
      </c>
      <c r="Q326" s="499"/>
      <c r="R326" s="145"/>
      <c r="T326" s="146" t="s">
        <v>5</v>
      </c>
      <c r="U326" s="43" t="s">
        <v>41</v>
      </c>
      <c r="V326" s="104">
        <f>L326+M326</f>
        <v>0</v>
      </c>
      <c r="W326" s="104">
        <f>ROUND(L326*K326,2)</f>
        <v>0</v>
      </c>
      <c r="X326" s="104">
        <f>ROUND(M326*K326,2)</f>
        <v>0</v>
      </c>
      <c r="Y326" s="147">
        <v>1.1399999999999999</v>
      </c>
      <c r="Z326" s="147">
        <f>Y326*K326</f>
        <v>4.9168199999999995</v>
      </c>
      <c r="AA326" s="147">
        <v>2.9499999999999999E-3</v>
      </c>
      <c r="AB326" s="147">
        <f>AA326*K326</f>
        <v>1.272335E-2</v>
      </c>
      <c r="AC326" s="147">
        <v>0</v>
      </c>
      <c r="AD326" s="148">
        <f>AC326*K326</f>
        <v>0</v>
      </c>
      <c r="AR326" s="20" t="s">
        <v>235</v>
      </c>
      <c r="AT326" s="20" t="s">
        <v>149</v>
      </c>
      <c r="AU326" s="20" t="s">
        <v>94</v>
      </c>
      <c r="AY326" s="20" t="s">
        <v>148</v>
      </c>
      <c r="BE326" s="149">
        <f>IF(U326="základní",P326,0)</f>
        <v>0</v>
      </c>
      <c r="BF326" s="149">
        <f>IF(U326="snížená",P326,0)</f>
        <v>0</v>
      </c>
      <c r="BG326" s="149">
        <f>IF(U326="zákl. přenesená",P326,0)</f>
        <v>0</v>
      </c>
      <c r="BH326" s="149">
        <f>IF(U326="sníž. přenesená",P326,0)</f>
        <v>0</v>
      </c>
      <c r="BI326" s="149">
        <f>IF(U326="nulová",P326,0)</f>
        <v>0</v>
      </c>
      <c r="BJ326" s="20" t="s">
        <v>83</v>
      </c>
      <c r="BK326" s="149">
        <f>ROUND(V326*K326,2)</f>
        <v>0</v>
      </c>
      <c r="BL326" s="20" t="s">
        <v>235</v>
      </c>
      <c r="BM326" s="20" t="s">
        <v>455</v>
      </c>
    </row>
    <row r="327" spans="2:65" s="10" customFormat="1" ht="22.5" customHeight="1">
      <c r="B327" s="150"/>
      <c r="C327" s="151"/>
      <c r="D327" s="151"/>
      <c r="E327" s="152" t="s">
        <v>5</v>
      </c>
      <c r="F327" s="500" t="s">
        <v>456</v>
      </c>
      <c r="G327" s="501"/>
      <c r="H327" s="501"/>
      <c r="I327" s="501"/>
      <c r="J327" s="151"/>
      <c r="K327" s="153">
        <v>4.3129999999999997</v>
      </c>
      <c r="L327" s="151"/>
      <c r="M327" s="151"/>
      <c r="N327" s="151"/>
      <c r="O327" s="151"/>
      <c r="P327" s="151"/>
      <c r="Q327" s="151"/>
      <c r="R327" s="154"/>
      <c r="T327" s="155"/>
      <c r="U327" s="151"/>
      <c r="V327" s="151"/>
      <c r="W327" s="151"/>
      <c r="X327" s="151"/>
      <c r="Y327" s="151"/>
      <c r="Z327" s="151"/>
      <c r="AA327" s="151"/>
      <c r="AB327" s="151"/>
      <c r="AC327" s="151"/>
      <c r="AD327" s="156"/>
      <c r="AT327" s="157" t="s">
        <v>156</v>
      </c>
      <c r="AU327" s="157" t="s">
        <v>94</v>
      </c>
      <c r="AV327" s="10" t="s">
        <v>94</v>
      </c>
      <c r="AW327" s="10" t="s">
        <v>7</v>
      </c>
      <c r="AX327" s="10" t="s">
        <v>78</v>
      </c>
      <c r="AY327" s="157" t="s">
        <v>148</v>
      </c>
    </row>
    <row r="328" spans="2:65" s="11" customFormat="1" ht="22.5" customHeight="1">
      <c r="B328" s="158"/>
      <c r="C328" s="159"/>
      <c r="D328" s="159"/>
      <c r="E328" s="160" t="s">
        <v>5</v>
      </c>
      <c r="F328" s="502" t="s">
        <v>157</v>
      </c>
      <c r="G328" s="503"/>
      <c r="H328" s="503"/>
      <c r="I328" s="503"/>
      <c r="J328" s="159"/>
      <c r="K328" s="161">
        <v>4.3129999999999997</v>
      </c>
      <c r="L328" s="159"/>
      <c r="M328" s="159"/>
      <c r="N328" s="159"/>
      <c r="O328" s="159"/>
      <c r="P328" s="159"/>
      <c r="Q328" s="159"/>
      <c r="R328" s="162"/>
      <c r="T328" s="163"/>
      <c r="U328" s="159"/>
      <c r="V328" s="159"/>
      <c r="W328" s="159"/>
      <c r="X328" s="159"/>
      <c r="Y328" s="159"/>
      <c r="Z328" s="159"/>
      <c r="AA328" s="159"/>
      <c r="AB328" s="159"/>
      <c r="AC328" s="159"/>
      <c r="AD328" s="164"/>
      <c r="AT328" s="165" t="s">
        <v>156</v>
      </c>
      <c r="AU328" s="165" t="s">
        <v>94</v>
      </c>
      <c r="AV328" s="11" t="s">
        <v>153</v>
      </c>
      <c r="AW328" s="11" t="s">
        <v>7</v>
      </c>
      <c r="AX328" s="11" t="s">
        <v>83</v>
      </c>
      <c r="AY328" s="165" t="s">
        <v>148</v>
      </c>
    </row>
    <row r="329" spans="2:65" s="1" customFormat="1" ht="22.5" customHeight="1">
      <c r="B329" s="139"/>
      <c r="C329" s="174" t="s">
        <v>457</v>
      </c>
      <c r="D329" s="174" t="s">
        <v>176</v>
      </c>
      <c r="E329" s="175" t="s">
        <v>458</v>
      </c>
      <c r="F329" s="515" t="s">
        <v>459</v>
      </c>
      <c r="G329" s="515"/>
      <c r="H329" s="515"/>
      <c r="I329" s="515"/>
      <c r="J329" s="176" t="s">
        <v>165</v>
      </c>
      <c r="K329" s="177">
        <v>4.9589999999999996</v>
      </c>
      <c r="L329" s="178"/>
      <c r="M329" s="516"/>
      <c r="N329" s="516"/>
      <c r="O329" s="517"/>
      <c r="P329" s="499">
        <f>ROUND(V329*K329,2)</f>
        <v>0</v>
      </c>
      <c r="Q329" s="499"/>
      <c r="R329" s="145"/>
      <c r="T329" s="146" t="s">
        <v>5</v>
      </c>
      <c r="U329" s="43" t="s">
        <v>41</v>
      </c>
      <c r="V329" s="104">
        <f>L329+M329</f>
        <v>0</v>
      </c>
      <c r="W329" s="104">
        <f>ROUND(L329*K329,2)</f>
        <v>0</v>
      </c>
      <c r="X329" s="104">
        <f>ROUND(M329*K329,2)</f>
        <v>0</v>
      </c>
      <c r="Y329" s="147">
        <v>0</v>
      </c>
      <c r="Z329" s="147">
        <f>Y329*K329</f>
        <v>0</v>
      </c>
      <c r="AA329" s="147">
        <v>1.18E-2</v>
      </c>
      <c r="AB329" s="147">
        <f>AA329*K329</f>
        <v>5.8516199999999997E-2</v>
      </c>
      <c r="AC329" s="147">
        <v>0</v>
      </c>
      <c r="AD329" s="148">
        <f>AC329*K329</f>
        <v>0</v>
      </c>
      <c r="AR329" s="20" t="s">
        <v>295</v>
      </c>
      <c r="AT329" s="20" t="s">
        <v>176</v>
      </c>
      <c r="AU329" s="20" t="s">
        <v>94</v>
      </c>
      <c r="AY329" s="20" t="s">
        <v>148</v>
      </c>
      <c r="BE329" s="149">
        <f>IF(U329="základní",P329,0)</f>
        <v>0</v>
      </c>
      <c r="BF329" s="149">
        <f>IF(U329="snížená",P329,0)</f>
        <v>0</v>
      </c>
      <c r="BG329" s="149">
        <f>IF(U329="zákl. přenesená",P329,0)</f>
        <v>0</v>
      </c>
      <c r="BH329" s="149">
        <f>IF(U329="sníž. přenesená",P329,0)</f>
        <v>0</v>
      </c>
      <c r="BI329" s="149">
        <f>IF(U329="nulová",P329,0)</f>
        <v>0</v>
      </c>
      <c r="BJ329" s="20" t="s">
        <v>83</v>
      </c>
      <c r="BK329" s="149">
        <f>ROUND(V329*K329,2)</f>
        <v>0</v>
      </c>
      <c r="BL329" s="20" t="s">
        <v>235</v>
      </c>
      <c r="BM329" s="20" t="s">
        <v>460</v>
      </c>
    </row>
    <row r="330" spans="2:65" s="10" customFormat="1" ht="22.5" customHeight="1">
      <c r="B330" s="150"/>
      <c r="C330" s="151"/>
      <c r="D330" s="151"/>
      <c r="E330" s="152" t="s">
        <v>5</v>
      </c>
      <c r="F330" s="500" t="s">
        <v>461</v>
      </c>
      <c r="G330" s="501"/>
      <c r="H330" s="501"/>
      <c r="I330" s="501"/>
      <c r="J330" s="151"/>
      <c r="K330" s="153">
        <v>4.9589999999999996</v>
      </c>
      <c r="L330" s="151"/>
      <c r="M330" s="151"/>
      <c r="N330" s="151"/>
      <c r="O330" s="151"/>
      <c r="P330" s="151"/>
      <c r="Q330" s="151"/>
      <c r="R330" s="154"/>
      <c r="T330" s="155"/>
      <c r="U330" s="151"/>
      <c r="V330" s="151"/>
      <c r="W330" s="151"/>
      <c r="X330" s="151"/>
      <c r="Y330" s="151"/>
      <c r="Z330" s="151"/>
      <c r="AA330" s="151"/>
      <c r="AB330" s="151"/>
      <c r="AC330" s="151"/>
      <c r="AD330" s="156"/>
      <c r="AT330" s="157" t="s">
        <v>156</v>
      </c>
      <c r="AU330" s="157" t="s">
        <v>94</v>
      </c>
      <c r="AV330" s="10" t="s">
        <v>94</v>
      </c>
      <c r="AW330" s="10" t="s">
        <v>7</v>
      </c>
      <c r="AX330" s="10" t="s">
        <v>78</v>
      </c>
      <c r="AY330" s="157" t="s">
        <v>148</v>
      </c>
    </row>
    <row r="331" spans="2:65" s="11" customFormat="1" ht="22.5" customHeight="1">
      <c r="B331" s="158"/>
      <c r="C331" s="159"/>
      <c r="D331" s="159"/>
      <c r="E331" s="160" t="s">
        <v>5</v>
      </c>
      <c r="F331" s="502" t="s">
        <v>157</v>
      </c>
      <c r="G331" s="503"/>
      <c r="H331" s="503"/>
      <c r="I331" s="503"/>
      <c r="J331" s="159"/>
      <c r="K331" s="161">
        <v>4.9589999999999996</v>
      </c>
      <c r="L331" s="159"/>
      <c r="M331" s="159"/>
      <c r="N331" s="159"/>
      <c r="O331" s="159"/>
      <c r="P331" s="159"/>
      <c r="Q331" s="159"/>
      <c r="R331" s="162"/>
      <c r="T331" s="163"/>
      <c r="U331" s="159"/>
      <c r="V331" s="159"/>
      <c r="W331" s="159"/>
      <c r="X331" s="159"/>
      <c r="Y331" s="159"/>
      <c r="Z331" s="159"/>
      <c r="AA331" s="159"/>
      <c r="AB331" s="159"/>
      <c r="AC331" s="159"/>
      <c r="AD331" s="164"/>
      <c r="AT331" s="165" t="s">
        <v>156</v>
      </c>
      <c r="AU331" s="165" t="s">
        <v>94</v>
      </c>
      <c r="AV331" s="11" t="s">
        <v>153</v>
      </c>
      <c r="AW331" s="11" t="s">
        <v>7</v>
      </c>
      <c r="AX331" s="11" t="s">
        <v>83</v>
      </c>
      <c r="AY331" s="165" t="s">
        <v>148</v>
      </c>
    </row>
    <row r="332" spans="2:65" s="1" customFormat="1" ht="31.5" customHeight="1">
      <c r="B332" s="139"/>
      <c r="C332" s="140" t="s">
        <v>462</v>
      </c>
      <c r="D332" s="140" t="s">
        <v>149</v>
      </c>
      <c r="E332" s="141" t="s">
        <v>463</v>
      </c>
      <c r="F332" s="498" t="s">
        <v>464</v>
      </c>
      <c r="G332" s="498"/>
      <c r="H332" s="498"/>
      <c r="I332" s="498"/>
      <c r="J332" s="142" t="s">
        <v>305</v>
      </c>
      <c r="K332" s="143">
        <v>45.603000000000002</v>
      </c>
      <c r="L332" s="144"/>
      <c r="M332" s="499"/>
      <c r="N332" s="499"/>
      <c r="O332" s="499"/>
      <c r="P332" s="499">
        <f>ROUND(V332*K332,2)</f>
        <v>0</v>
      </c>
      <c r="Q332" s="499"/>
      <c r="R332" s="145"/>
      <c r="T332" s="146" t="s">
        <v>5</v>
      </c>
      <c r="U332" s="43" t="s">
        <v>41</v>
      </c>
      <c r="V332" s="104">
        <f>L332+M332</f>
        <v>0</v>
      </c>
      <c r="W332" s="104">
        <f>ROUND(L332*K332,2)</f>
        <v>0</v>
      </c>
      <c r="X332" s="104">
        <f>ROUND(M332*K332,2)</f>
        <v>0</v>
      </c>
      <c r="Y332" s="147">
        <v>0</v>
      </c>
      <c r="Z332" s="147">
        <f>Y332*K332</f>
        <v>0</v>
      </c>
      <c r="AA332" s="147">
        <v>0</v>
      </c>
      <c r="AB332" s="147">
        <f>AA332*K332</f>
        <v>0</v>
      </c>
      <c r="AC332" s="147">
        <v>0</v>
      </c>
      <c r="AD332" s="148">
        <f>AC332*K332</f>
        <v>0</v>
      </c>
      <c r="AR332" s="20" t="s">
        <v>235</v>
      </c>
      <c r="AT332" s="20" t="s">
        <v>149</v>
      </c>
      <c r="AU332" s="20" t="s">
        <v>94</v>
      </c>
      <c r="AY332" s="20" t="s">
        <v>148</v>
      </c>
      <c r="BE332" s="149">
        <f>IF(U332="základní",P332,0)</f>
        <v>0</v>
      </c>
      <c r="BF332" s="149">
        <f>IF(U332="snížená",P332,0)</f>
        <v>0</v>
      </c>
      <c r="BG332" s="149">
        <f>IF(U332="zákl. přenesená",P332,0)</f>
        <v>0</v>
      </c>
      <c r="BH332" s="149">
        <f>IF(U332="sníž. přenesená",P332,0)</f>
        <v>0</v>
      </c>
      <c r="BI332" s="149">
        <f>IF(U332="nulová",P332,0)</f>
        <v>0</v>
      </c>
      <c r="BJ332" s="20" t="s">
        <v>83</v>
      </c>
      <c r="BK332" s="149">
        <f>ROUND(V332*K332,2)</f>
        <v>0</v>
      </c>
      <c r="BL332" s="20" t="s">
        <v>235</v>
      </c>
      <c r="BM332" s="20" t="s">
        <v>465</v>
      </c>
    </row>
    <row r="333" spans="2:65" s="9" customFormat="1" ht="29.85" customHeight="1">
      <c r="B333" s="127"/>
      <c r="C333" s="128"/>
      <c r="D333" s="138" t="s">
        <v>125</v>
      </c>
      <c r="E333" s="138"/>
      <c r="F333" s="138"/>
      <c r="G333" s="138"/>
      <c r="H333" s="138"/>
      <c r="I333" s="138"/>
      <c r="J333" s="138"/>
      <c r="K333" s="138"/>
      <c r="L333" s="138"/>
      <c r="M333" s="518">
        <f>BK333</f>
        <v>0</v>
      </c>
      <c r="N333" s="519"/>
      <c r="O333" s="519"/>
      <c r="P333" s="519"/>
      <c r="Q333" s="519"/>
      <c r="R333" s="130"/>
      <c r="T333" s="131"/>
      <c r="U333" s="128"/>
      <c r="V333" s="128"/>
      <c r="W333" s="132">
        <f>SUM(W334:W345)</f>
        <v>0</v>
      </c>
      <c r="X333" s="132">
        <f>SUM(X334:X345)</f>
        <v>0</v>
      </c>
      <c r="Y333" s="128"/>
      <c r="Z333" s="133">
        <f>SUM(Z334:Z345)</f>
        <v>42.367927000000002</v>
      </c>
      <c r="AA333" s="128"/>
      <c r="AB333" s="133">
        <f>SUM(AB334:AB345)</f>
        <v>9.2568579999999998E-2</v>
      </c>
      <c r="AC333" s="128"/>
      <c r="AD333" s="134">
        <f>SUM(AD334:AD345)</f>
        <v>0</v>
      </c>
      <c r="AR333" s="135" t="s">
        <v>94</v>
      </c>
      <c r="AT333" s="136" t="s">
        <v>77</v>
      </c>
      <c r="AU333" s="136" t="s">
        <v>83</v>
      </c>
      <c r="AY333" s="135" t="s">
        <v>148</v>
      </c>
      <c r="BK333" s="137">
        <f>SUM(BK334:BK345)</f>
        <v>0</v>
      </c>
    </row>
    <row r="334" spans="2:65" s="1" customFormat="1" ht="31.5" customHeight="1">
      <c r="B334" s="139"/>
      <c r="C334" s="140" t="s">
        <v>466</v>
      </c>
      <c r="D334" s="140" t="s">
        <v>149</v>
      </c>
      <c r="E334" s="141" t="s">
        <v>467</v>
      </c>
      <c r="F334" s="498" t="s">
        <v>468</v>
      </c>
      <c r="G334" s="498"/>
      <c r="H334" s="498"/>
      <c r="I334" s="498"/>
      <c r="J334" s="142" t="s">
        <v>165</v>
      </c>
      <c r="K334" s="143">
        <v>222.84</v>
      </c>
      <c r="L334" s="144"/>
      <c r="M334" s="499"/>
      <c r="N334" s="499"/>
      <c r="O334" s="499"/>
      <c r="P334" s="499">
        <f>ROUND(V334*K334,2)</f>
        <v>0</v>
      </c>
      <c r="Q334" s="499"/>
      <c r="R334" s="145"/>
      <c r="T334" s="146" t="s">
        <v>5</v>
      </c>
      <c r="U334" s="43" t="s">
        <v>41</v>
      </c>
      <c r="V334" s="104">
        <f>L334+M334</f>
        <v>0</v>
      </c>
      <c r="W334" s="104">
        <f>ROUND(L334*K334,2)</f>
        <v>0</v>
      </c>
      <c r="X334" s="104">
        <f>ROUND(M334*K334,2)</f>
        <v>0</v>
      </c>
      <c r="Y334" s="147">
        <v>0.11899999999999999</v>
      </c>
      <c r="Z334" s="147">
        <f>Y334*K334</f>
        <v>26.517959999999999</v>
      </c>
      <c r="AA334" s="147">
        <v>2.5999999999999998E-4</v>
      </c>
      <c r="AB334" s="147">
        <f>AA334*K334</f>
        <v>5.7938399999999994E-2</v>
      </c>
      <c r="AC334" s="147">
        <v>0</v>
      </c>
      <c r="AD334" s="148">
        <f>AC334*K334</f>
        <v>0</v>
      </c>
      <c r="AR334" s="20" t="s">
        <v>235</v>
      </c>
      <c r="AT334" s="20" t="s">
        <v>149</v>
      </c>
      <c r="AU334" s="20" t="s">
        <v>94</v>
      </c>
      <c r="AY334" s="20" t="s">
        <v>148</v>
      </c>
      <c r="BE334" s="149">
        <f>IF(U334="základní",P334,0)</f>
        <v>0</v>
      </c>
      <c r="BF334" s="149">
        <f>IF(U334="snížená",P334,0)</f>
        <v>0</v>
      </c>
      <c r="BG334" s="149">
        <f>IF(U334="zákl. přenesená",P334,0)</f>
        <v>0</v>
      </c>
      <c r="BH334" s="149">
        <f>IF(U334="sníž. přenesená",P334,0)</f>
        <v>0</v>
      </c>
      <c r="BI334" s="149">
        <f>IF(U334="nulová",P334,0)</f>
        <v>0</v>
      </c>
      <c r="BJ334" s="20" t="s">
        <v>83</v>
      </c>
      <c r="BK334" s="149">
        <f>ROUND(V334*K334,2)</f>
        <v>0</v>
      </c>
      <c r="BL334" s="20" t="s">
        <v>235</v>
      </c>
      <c r="BM334" s="20" t="s">
        <v>469</v>
      </c>
    </row>
    <row r="335" spans="2:65" s="12" customFormat="1" ht="22.5" customHeight="1">
      <c r="B335" s="166"/>
      <c r="C335" s="167"/>
      <c r="D335" s="167"/>
      <c r="E335" s="168" t="s">
        <v>5</v>
      </c>
      <c r="F335" s="509" t="s">
        <v>470</v>
      </c>
      <c r="G335" s="510"/>
      <c r="H335" s="510"/>
      <c r="I335" s="510"/>
      <c r="J335" s="167"/>
      <c r="K335" s="169" t="s">
        <v>5</v>
      </c>
      <c r="L335" s="167"/>
      <c r="M335" s="167"/>
      <c r="N335" s="167"/>
      <c r="O335" s="167"/>
      <c r="P335" s="167"/>
      <c r="Q335" s="167"/>
      <c r="R335" s="170"/>
      <c r="T335" s="171"/>
      <c r="U335" s="167"/>
      <c r="V335" s="167"/>
      <c r="W335" s="167"/>
      <c r="X335" s="167"/>
      <c r="Y335" s="167"/>
      <c r="Z335" s="167"/>
      <c r="AA335" s="167"/>
      <c r="AB335" s="167"/>
      <c r="AC335" s="167"/>
      <c r="AD335" s="172"/>
      <c r="AT335" s="173" t="s">
        <v>156</v>
      </c>
      <c r="AU335" s="173" t="s">
        <v>94</v>
      </c>
      <c r="AV335" s="12" t="s">
        <v>83</v>
      </c>
      <c r="AW335" s="12" t="s">
        <v>7</v>
      </c>
      <c r="AX335" s="12" t="s">
        <v>78</v>
      </c>
      <c r="AY335" s="173" t="s">
        <v>148</v>
      </c>
    </row>
    <row r="336" spans="2:65" s="10" customFormat="1" ht="22.5" customHeight="1">
      <c r="B336" s="150"/>
      <c r="C336" s="151"/>
      <c r="D336" s="151"/>
      <c r="E336" s="152" t="s">
        <v>5</v>
      </c>
      <c r="F336" s="513" t="s">
        <v>471</v>
      </c>
      <c r="G336" s="514"/>
      <c r="H336" s="514"/>
      <c r="I336" s="514"/>
      <c r="J336" s="151"/>
      <c r="K336" s="153">
        <v>58.67</v>
      </c>
      <c r="L336" s="151"/>
      <c r="M336" s="151"/>
      <c r="N336" s="151"/>
      <c r="O336" s="151"/>
      <c r="P336" s="151"/>
      <c r="Q336" s="151"/>
      <c r="R336" s="154"/>
      <c r="T336" s="155"/>
      <c r="U336" s="151"/>
      <c r="V336" s="151"/>
      <c r="W336" s="151"/>
      <c r="X336" s="151"/>
      <c r="Y336" s="151"/>
      <c r="Z336" s="151"/>
      <c r="AA336" s="151"/>
      <c r="AB336" s="151"/>
      <c r="AC336" s="151"/>
      <c r="AD336" s="156"/>
      <c r="AT336" s="157" t="s">
        <v>156</v>
      </c>
      <c r="AU336" s="157" t="s">
        <v>94</v>
      </c>
      <c r="AV336" s="10" t="s">
        <v>94</v>
      </c>
      <c r="AW336" s="10" t="s">
        <v>7</v>
      </c>
      <c r="AX336" s="10" t="s">
        <v>78</v>
      </c>
      <c r="AY336" s="157" t="s">
        <v>148</v>
      </c>
    </row>
    <row r="337" spans="2:65" s="12" customFormat="1" ht="22.5" customHeight="1">
      <c r="B337" s="166"/>
      <c r="C337" s="167"/>
      <c r="D337" s="167"/>
      <c r="E337" s="168" t="s">
        <v>5</v>
      </c>
      <c r="F337" s="511" t="s">
        <v>472</v>
      </c>
      <c r="G337" s="512"/>
      <c r="H337" s="512"/>
      <c r="I337" s="512"/>
      <c r="J337" s="167"/>
      <c r="K337" s="169" t="s">
        <v>5</v>
      </c>
      <c r="L337" s="167"/>
      <c r="M337" s="167"/>
      <c r="N337" s="167"/>
      <c r="O337" s="167"/>
      <c r="P337" s="167"/>
      <c r="Q337" s="167"/>
      <c r="R337" s="170"/>
      <c r="T337" s="171"/>
      <c r="U337" s="167"/>
      <c r="V337" s="167"/>
      <c r="W337" s="167"/>
      <c r="X337" s="167"/>
      <c r="Y337" s="167"/>
      <c r="Z337" s="167"/>
      <c r="AA337" s="167"/>
      <c r="AB337" s="167"/>
      <c r="AC337" s="167"/>
      <c r="AD337" s="172"/>
      <c r="AT337" s="173" t="s">
        <v>156</v>
      </c>
      <c r="AU337" s="173" t="s">
        <v>94</v>
      </c>
      <c r="AV337" s="12" t="s">
        <v>83</v>
      </c>
      <c r="AW337" s="12" t="s">
        <v>7</v>
      </c>
      <c r="AX337" s="12" t="s">
        <v>78</v>
      </c>
      <c r="AY337" s="173" t="s">
        <v>148</v>
      </c>
    </row>
    <row r="338" spans="2:65" s="10" customFormat="1" ht="22.5" customHeight="1">
      <c r="B338" s="150"/>
      <c r="C338" s="151"/>
      <c r="D338" s="151"/>
      <c r="E338" s="152" t="s">
        <v>5</v>
      </c>
      <c r="F338" s="513" t="s">
        <v>473</v>
      </c>
      <c r="G338" s="514"/>
      <c r="H338" s="514"/>
      <c r="I338" s="514"/>
      <c r="J338" s="151"/>
      <c r="K338" s="153">
        <v>88.593999999999994</v>
      </c>
      <c r="L338" s="151"/>
      <c r="M338" s="151"/>
      <c r="N338" s="151"/>
      <c r="O338" s="151"/>
      <c r="P338" s="151"/>
      <c r="Q338" s="151"/>
      <c r="R338" s="154"/>
      <c r="T338" s="155"/>
      <c r="U338" s="151"/>
      <c r="V338" s="151"/>
      <c r="W338" s="151"/>
      <c r="X338" s="151"/>
      <c r="Y338" s="151"/>
      <c r="Z338" s="151"/>
      <c r="AA338" s="151"/>
      <c r="AB338" s="151"/>
      <c r="AC338" s="151"/>
      <c r="AD338" s="156"/>
      <c r="AT338" s="157" t="s">
        <v>156</v>
      </c>
      <c r="AU338" s="157" t="s">
        <v>94</v>
      </c>
      <c r="AV338" s="10" t="s">
        <v>94</v>
      </c>
      <c r="AW338" s="10" t="s">
        <v>7</v>
      </c>
      <c r="AX338" s="10" t="s">
        <v>78</v>
      </c>
      <c r="AY338" s="157" t="s">
        <v>148</v>
      </c>
    </row>
    <row r="339" spans="2:65" s="12" customFormat="1" ht="22.5" customHeight="1">
      <c r="B339" s="166"/>
      <c r="C339" s="167"/>
      <c r="D339" s="167"/>
      <c r="E339" s="168" t="s">
        <v>5</v>
      </c>
      <c r="F339" s="511" t="s">
        <v>358</v>
      </c>
      <c r="G339" s="512"/>
      <c r="H339" s="512"/>
      <c r="I339" s="512"/>
      <c r="J339" s="167"/>
      <c r="K339" s="169" t="s">
        <v>5</v>
      </c>
      <c r="L339" s="167"/>
      <c r="M339" s="167"/>
      <c r="N339" s="167"/>
      <c r="O339" s="167"/>
      <c r="P339" s="167"/>
      <c r="Q339" s="167"/>
      <c r="R339" s="170"/>
      <c r="T339" s="171"/>
      <c r="U339" s="167"/>
      <c r="V339" s="167"/>
      <c r="W339" s="167"/>
      <c r="X339" s="167"/>
      <c r="Y339" s="167"/>
      <c r="Z339" s="167"/>
      <c r="AA339" s="167"/>
      <c r="AB339" s="167"/>
      <c r="AC339" s="167"/>
      <c r="AD339" s="172"/>
      <c r="AT339" s="173" t="s">
        <v>156</v>
      </c>
      <c r="AU339" s="173" t="s">
        <v>94</v>
      </c>
      <c r="AV339" s="12" t="s">
        <v>83</v>
      </c>
      <c r="AW339" s="12" t="s">
        <v>7</v>
      </c>
      <c r="AX339" s="12" t="s">
        <v>78</v>
      </c>
      <c r="AY339" s="173" t="s">
        <v>148</v>
      </c>
    </row>
    <row r="340" spans="2:65" s="10" customFormat="1" ht="22.5" customHeight="1">
      <c r="B340" s="150"/>
      <c r="C340" s="151"/>
      <c r="D340" s="151"/>
      <c r="E340" s="152" t="s">
        <v>5</v>
      </c>
      <c r="F340" s="513" t="s">
        <v>474</v>
      </c>
      <c r="G340" s="514"/>
      <c r="H340" s="514"/>
      <c r="I340" s="514"/>
      <c r="J340" s="151"/>
      <c r="K340" s="153">
        <v>75.575999999999993</v>
      </c>
      <c r="L340" s="151"/>
      <c r="M340" s="151"/>
      <c r="N340" s="151"/>
      <c r="O340" s="151"/>
      <c r="P340" s="151"/>
      <c r="Q340" s="151"/>
      <c r="R340" s="154"/>
      <c r="T340" s="155"/>
      <c r="U340" s="151"/>
      <c r="V340" s="151"/>
      <c r="W340" s="151"/>
      <c r="X340" s="151"/>
      <c r="Y340" s="151"/>
      <c r="Z340" s="151"/>
      <c r="AA340" s="151"/>
      <c r="AB340" s="151"/>
      <c r="AC340" s="151"/>
      <c r="AD340" s="156"/>
      <c r="AT340" s="157" t="s">
        <v>156</v>
      </c>
      <c r="AU340" s="157" t="s">
        <v>94</v>
      </c>
      <c r="AV340" s="10" t="s">
        <v>94</v>
      </c>
      <c r="AW340" s="10" t="s">
        <v>7</v>
      </c>
      <c r="AX340" s="10" t="s">
        <v>78</v>
      </c>
      <c r="AY340" s="157" t="s">
        <v>148</v>
      </c>
    </row>
    <row r="341" spans="2:65" s="11" customFormat="1" ht="22.5" customHeight="1">
      <c r="B341" s="158"/>
      <c r="C341" s="159"/>
      <c r="D341" s="159"/>
      <c r="E341" s="160" t="s">
        <v>5</v>
      </c>
      <c r="F341" s="502" t="s">
        <v>157</v>
      </c>
      <c r="G341" s="503"/>
      <c r="H341" s="503"/>
      <c r="I341" s="503"/>
      <c r="J341" s="159"/>
      <c r="K341" s="161">
        <v>222.84</v>
      </c>
      <c r="L341" s="159"/>
      <c r="M341" s="159"/>
      <c r="N341" s="159"/>
      <c r="O341" s="159"/>
      <c r="P341" s="159"/>
      <c r="Q341" s="159"/>
      <c r="R341" s="162"/>
      <c r="T341" s="163"/>
      <c r="U341" s="159"/>
      <c r="V341" s="159"/>
      <c r="W341" s="159"/>
      <c r="X341" s="159"/>
      <c r="Y341" s="159"/>
      <c r="Z341" s="159"/>
      <c r="AA341" s="159"/>
      <c r="AB341" s="159"/>
      <c r="AC341" s="159"/>
      <c r="AD341" s="164"/>
      <c r="AT341" s="165" t="s">
        <v>156</v>
      </c>
      <c r="AU341" s="165" t="s">
        <v>94</v>
      </c>
      <c r="AV341" s="11" t="s">
        <v>153</v>
      </c>
      <c r="AW341" s="11" t="s">
        <v>7</v>
      </c>
      <c r="AX341" s="11" t="s">
        <v>83</v>
      </c>
      <c r="AY341" s="165" t="s">
        <v>148</v>
      </c>
    </row>
    <row r="342" spans="2:65" s="1" customFormat="1" ht="22.5" customHeight="1">
      <c r="B342" s="139"/>
      <c r="C342" s="140" t="s">
        <v>475</v>
      </c>
      <c r="D342" s="140" t="s">
        <v>149</v>
      </c>
      <c r="E342" s="141" t="s">
        <v>476</v>
      </c>
      <c r="F342" s="498" t="s">
        <v>477</v>
      </c>
      <c r="G342" s="498"/>
      <c r="H342" s="498"/>
      <c r="I342" s="498"/>
      <c r="J342" s="142" t="s">
        <v>165</v>
      </c>
      <c r="K342" s="143">
        <v>133.19300000000001</v>
      </c>
      <c r="L342" s="144"/>
      <c r="M342" s="499"/>
      <c r="N342" s="499"/>
      <c r="O342" s="499"/>
      <c r="P342" s="499">
        <f>ROUND(V342*K342,2)</f>
        <v>0</v>
      </c>
      <c r="Q342" s="499"/>
      <c r="R342" s="145"/>
      <c r="T342" s="146" t="s">
        <v>5</v>
      </c>
      <c r="U342" s="43" t="s">
        <v>41</v>
      </c>
      <c r="V342" s="104">
        <f>L342+M342</f>
        <v>0</v>
      </c>
      <c r="W342" s="104">
        <f>ROUND(L342*K342,2)</f>
        <v>0</v>
      </c>
      <c r="X342" s="104">
        <f>ROUND(M342*K342,2)</f>
        <v>0</v>
      </c>
      <c r="Y342" s="147">
        <v>0.11899999999999999</v>
      </c>
      <c r="Z342" s="147">
        <f>Y342*K342</f>
        <v>15.849967000000001</v>
      </c>
      <c r="AA342" s="147">
        <v>2.5999999999999998E-4</v>
      </c>
      <c r="AB342" s="147">
        <f>AA342*K342</f>
        <v>3.4630180000000003E-2</v>
      </c>
      <c r="AC342" s="147">
        <v>0</v>
      </c>
      <c r="AD342" s="148">
        <f>AC342*K342</f>
        <v>0</v>
      </c>
      <c r="AR342" s="20" t="s">
        <v>235</v>
      </c>
      <c r="AT342" s="20" t="s">
        <v>149</v>
      </c>
      <c r="AU342" s="20" t="s">
        <v>94</v>
      </c>
      <c r="AY342" s="20" t="s">
        <v>148</v>
      </c>
      <c r="BE342" s="149">
        <f>IF(U342="základní",P342,0)</f>
        <v>0</v>
      </c>
      <c r="BF342" s="149">
        <f>IF(U342="snížená",P342,0)</f>
        <v>0</v>
      </c>
      <c r="BG342" s="149">
        <f>IF(U342="zákl. přenesená",P342,0)</f>
        <v>0</v>
      </c>
      <c r="BH342" s="149">
        <f>IF(U342="sníž. přenesená",P342,0)</f>
        <v>0</v>
      </c>
      <c r="BI342" s="149">
        <f>IF(U342="nulová",P342,0)</f>
        <v>0</v>
      </c>
      <c r="BJ342" s="20" t="s">
        <v>83</v>
      </c>
      <c r="BK342" s="149">
        <f>ROUND(V342*K342,2)</f>
        <v>0</v>
      </c>
      <c r="BL342" s="20" t="s">
        <v>235</v>
      </c>
      <c r="BM342" s="20" t="s">
        <v>478</v>
      </c>
    </row>
    <row r="343" spans="2:65" s="12" customFormat="1" ht="22.5" customHeight="1">
      <c r="B343" s="166"/>
      <c r="C343" s="167"/>
      <c r="D343" s="167"/>
      <c r="E343" s="168" t="s">
        <v>5</v>
      </c>
      <c r="F343" s="509" t="s">
        <v>479</v>
      </c>
      <c r="G343" s="510"/>
      <c r="H343" s="510"/>
      <c r="I343" s="510"/>
      <c r="J343" s="167"/>
      <c r="K343" s="169" t="s">
        <v>5</v>
      </c>
      <c r="L343" s="167"/>
      <c r="M343" s="167"/>
      <c r="N343" s="167"/>
      <c r="O343" s="167"/>
      <c r="P343" s="167"/>
      <c r="Q343" s="167"/>
      <c r="R343" s="170"/>
      <c r="T343" s="171"/>
      <c r="U343" s="167"/>
      <c r="V343" s="167"/>
      <c r="W343" s="167"/>
      <c r="X343" s="167"/>
      <c r="Y343" s="167"/>
      <c r="Z343" s="167"/>
      <c r="AA343" s="167"/>
      <c r="AB343" s="167"/>
      <c r="AC343" s="167"/>
      <c r="AD343" s="172"/>
      <c r="AT343" s="173" t="s">
        <v>156</v>
      </c>
      <c r="AU343" s="173" t="s">
        <v>94</v>
      </c>
      <c r="AV343" s="12" t="s">
        <v>83</v>
      </c>
      <c r="AW343" s="12" t="s">
        <v>7</v>
      </c>
      <c r="AX343" s="12" t="s">
        <v>78</v>
      </c>
      <c r="AY343" s="173" t="s">
        <v>148</v>
      </c>
    </row>
    <row r="344" spans="2:65" s="10" customFormat="1" ht="22.5" customHeight="1">
      <c r="B344" s="150"/>
      <c r="C344" s="151"/>
      <c r="D344" s="151"/>
      <c r="E344" s="152" t="s">
        <v>5</v>
      </c>
      <c r="F344" s="513" t="s">
        <v>480</v>
      </c>
      <c r="G344" s="514"/>
      <c r="H344" s="514"/>
      <c r="I344" s="514"/>
      <c r="J344" s="151"/>
      <c r="K344" s="153">
        <v>133.19300000000001</v>
      </c>
      <c r="L344" s="151"/>
      <c r="M344" s="151"/>
      <c r="N344" s="151"/>
      <c r="O344" s="151"/>
      <c r="P344" s="151"/>
      <c r="Q344" s="151"/>
      <c r="R344" s="154"/>
      <c r="T344" s="155"/>
      <c r="U344" s="151"/>
      <c r="V344" s="151"/>
      <c r="W344" s="151"/>
      <c r="X344" s="151"/>
      <c r="Y344" s="151"/>
      <c r="Z344" s="151"/>
      <c r="AA344" s="151"/>
      <c r="AB344" s="151"/>
      <c r="AC344" s="151"/>
      <c r="AD344" s="156"/>
      <c r="AT344" s="157" t="s">
        <v>156</v>
      </c>
      <c r="AU344" s="157" t="s">
        <v>94</v>
      </c>
      <c r="AV344" s="10" t="s">
        <v>94</v>
      </c>
      <c r="AW344" s="10" t="s">
        <v>7</v>
      </c>
      <c r="AX344" s="10" t="s">
        <v>78</v>
      </c>
      <c r="AY344" s="157" t="s">
        <v>148</v>
      </c>
    </row>
    <row r="345" spans="2:65" s="11" customFormat="1" ht="22.5" customHeight="1">
      <c r="B345" s="158"/>
      <c r="C345" s="159"/>
      <c r="D345" s="159"/>
      <c r="E345" s="160" t="s">
        <v>5</v>
      </c>
      <c r="F345" s="502" t="s">
        <v>157</v>
      </c>
      <c r="G345" s="503"/>
      <c r="H345" s="503"/>
      <c r="I345" s="503"/>
      <c r="J345" s="159"/>
      <c r="K345" s="161">
        <v>133.19300000000001</v>
      </c>
      <c r="L345" s="159"/>
      <c r="M345" s="159"/>
      <c r="N345" s="159"/>
      <c r="O345" s="159"/>
      <c r="P345" s="159"/>
      <c r="Q345" s="159"/>
      <c r="R345" s="162"/>
      <c r="T345" s="163"/>
      <c r="U345" s="159"/>
      <c r="V345" s="159"/>
      <c r="W345" s="159"/>
      <c r="X345" s="159"/>
      <c r="Y345" s="159"/>
      <c r="Z345" s="159"/>
      <c r="AA345" s="159"/>
      <c r="AB345" s="159"/>
      <c r="AC345" s="159"/>
      <c r="AD345" s="164"/>
      <c r="AT345" s="165" t="s">
        <v>156</v>
      </c>
      <c r="AU345" s="165" t="s">
        <v>94</v>
      </c>
      <c r="AV345" s="11" t="s">
        <v>153</v>
      </c>
      <c r="AW345" s="11" t="s">
        <v>7</v>
      </c>
      <c r="AX345" s="11" t="s">
        <v>83</v>
      </c>
      <c r="AY345" s="165" t="s">
        <v>148</v>
      </c>
    </row>
    <row r="346" spans="2:65" s="9" customFormat="1" ht="37.35" customHeight="1">
      <c r="B346" s="127"/>
      <c r="C346" s="128"/>
      <c r="D346" s="129" t="s">
        <v>126</v>
      </c>
      <c r="E346" s="129"/>
      <c r="F346" s="129"/>
      <c r="G346" s="129"/>
      <c r="H346" s="129"/>
      <c r="I346" s="129"/>
      <c r="J346" s="129"/>
      <c r="K346" s="129"/>
      <c r="L346" s="129"/>
      <c r="M346" s="506">
        <f>BK346</f>
        <v>0</v>
      </c>
      <c r="N346" s="491"/>
      <c r="O346" s="491"/>
      <c r="P346" s="491"/>
      <c r="Q346" s="491"/>
      <c r="R346" s="130"/>
      <c r="T346" s="131"/>
      <c r="U346" s="128"/>
      <c r="V346" s="128"/>
      <c r="W346" s="132">
        <f>W347+W351</f>
        <v>0</v>
      </c>
      <c r="X346" s="132">
        <f>X347+X351</f>
        <v>0</v>
      </c>
      <c r="Y346" s="128"/>
      <c r="Z346" s="133">
        <f>Z347+Z351</f>
        <v>0</v>
      </c>
      <c r="AA346" s="128"/>
      <c r="AB346" s="133">
        <f>AB347+AB351</f>
        <v>0</v>
      </c>
      <c r="AC346" s="128"/>
      <c r="AD346" s="134">
        <f>AD347+AD351</f>
        <v>0</v>
      </c>
      <c r="AR346" s="135" t="s">
        <v>175</v>
      </c>
      <c r="AT346" s="136" t="s">
        <v>77</v>
      </c>
      <c r="AU346" s="136" t="s">
        <v>78</v>
      </c>
      <c r="AY346" s="135" t="s">
        <v>148</v>
      </c>
      <c r="BK346" s="137">
        <f>BK347+BK351</f>
        <v>0</v>
      </c>
    </row>
    <row r="347" spans="2:65" s="9" customFormat="1" ht="19.899999999999999" customHeight="1">
      <c r="B347" s="127"/>
      <c r="C347" s="128"/>
      <c r="D347" s="138" t="s">
        <v>127</v>
      </c>
      <c r="E347" s="138"/>
      <c r="F347" s="138"/>
      <c r="G347" s="138"/>
      <c r="H347" s="138"/>
      <c r="I347" s="138"/>
      <c r="J347" s="138"/>
      <c r="K347" s="138"/>
      <c r="L347" s="138"/>
      <c r="M347" s="507">
        <f>BK347</f>
        <v>0</v>
      </c>
      <c r="N347" s="508"/>
      <c r="O347" s="508"/>
      <c r="P347" s="508"/>
      <c r="Q347" s="508"/>
      <c r="R347" s="130"/>
      <c r="T347" s="131"/>
      <c r="U347" s="128"/>
      <c r="V347" s="128"/>
      <c r="W347" s="132">
        <f>SUM(W348:W350)</f>
        <v>0</v>
      </c>
      <c r="X347" s="132">
        <f>SUM(X348:X350)</f>
        <v>0</v>
      </c>
      <c r="Y347" s="128"/>
      <c r="Z347" s="133">
        <f>SUM(Z348:Z350)</f>
        <v>0</v>
      </c>
      <c r="AA347" s="128"/>
      <c r="AB347" s="133">
        <f>SUM(AB348:AB350)</f>
        <v>0</v>
      </c>
      <c r="AC347" s="128"/>
      <c r="AD347" s="134">
        <f>SUM(AD348:AD350)</f>
        <v>0</v>
      </c>
      <c r="AR347" s="135" t="s">
        <v>175</v>
      </c>
      <c r="AT347" s="136" t="s">
        <v>77</v>
      </c>
      <c r="AU347" s="136" t="s">
        <v>83</v>
      </c>
      <c r="AY347" s="135" t="s">
        <v>148</v>
      </c>
      <c r="BK347" s="137">
        <f>SUM(BK348:BK350)</f>
        <v>0</v>
      </c>
    </row>
    <row r="348" spans="2:65" s="1" customFormat="1" ht="82.5" customHeight="1">
      <c r="B348" s="139"/>
      <c r="C348" s="140" t="s">
        <v>481</v>
      </c>
      <c r="D348" s="140" t="s">
        <v>149</v>
      </c>
      <c r="E348" s="141" t="s">
        <v>482</v>
      </c>
      <c r="F348" s="498" t="s">
        <v>483</v>
      </c>
      <c r="G348" s="498"/>
      <c r="H348" s="498"/>
      <c r="I348" s="498"/>
      <c r="J348" s="142" t="s">
        <v>204</v>
      </c>
      <c r="K348" s="143">
        <v>1</v>
      </c>
      <c r="L348" s="144"/>
      <c r="M348" s="499"/>
      <c r="N348" s="499"/>
      <c r="O348" s="499"/>
      <c r="P348" s="499">
        <f>ROUND(V348*K348,2)</f>
        <v>0</v>
      </c>
      <c r="Q348" s="499"/>
      <c r="R348" s="145"/>
      <c r="T348" s="146" t="s">
        <v>5</v>
      </c>
      <c r="U348" s="43" t="s">
        <v>41</v>
      </c>
      <c r="V348" s="104">
        <f>L348+M348</f>
        <v>0</v>
      </c>
      <c r="W348" s="104">
        <f>ROUND(L348*K348,2)</f>
        <v>0</v>
      </c>
      <c r="X348" s="104">
        <f>ROUND(M348*K348,2)</f>
        <v>0</v>
      </c>
      <c r="Y348" s="147">
        <v>0</v>
      </c>
      <c r="Z348" s="147">
        <f>Y348*K348</f>
        <v>0</v>
      </c>
      <c r="AA348" s="147">
        <v>0</v>
      </c>
      <c r="AB348" s="147">
        <f>AA348*K348</f>
        <v>0</v>
      </c>
      <c r="AC348" s="147">
        <v>0</v>
      </c>
      <c r="AD348" s="148">
        <f>AC348*K348</f>
        <v>0</v>
      </c>
      <c r="AR348" s="20" t="s">
        <v>484</v>
      </c>
      <c r="AT348" s="20" t="s">
        <v>149</v>
      </c>
      <c r="AU348" s="20" t="s">
        <v>94</v>
      </c>
      <c r="AY348" s="20" t="s">
        <v>148</v>
      </c>
      <c r="BE348" s="149">
        <f>IF(U348="základní",P348,0)</f>
        <v>0</v>
      </c>
      <c r="BF348" s="149">
        <f>IF(U348="snížená",P348,0)</f>
        <v>0</v>
      </c>
      <c r="BG348" s="149">
        <f>IF(U348="zákl. přenesená",P348,0)</f>
        <v>0</v>
      </c>
      <c r="BH348" s="149">
        <f>IF(U348="sníž. přenesená",P348,0)</f>
        <v>0</v>
      </c>
      <c r="BI348" s="149">
        <f>IF(U348="nulová",P348,0)</f>
        <v>0</v>
      </c>
      <c r="BJ348" s="20" t="s">
        <v>83</v>
      </c>
      <c r="BK348" s="149">
        <f>ROUND(V348*K348,2)</f>
        <v>0</v>
      </c>
      <c r="BL348" s="20" t="s">
        <v>484</v>
      </c>
      <c r="BM348" s="20" t="s">
        <v>485</v>
      </c>
    </row>
    <row r="349" spans="2:65" s="10" customFormat="1" ht="22.5" customHeight="1">
      <c r="B349" s="150"/>
      <c r="C349" s="151"/>
      <c r="D349" s="151"/>
      <c r="E349" s="152" t="s">
        <v>5</v>
      </c>
      <c r="F349" s="500" t="s">
        <v>83</v>
      </c>
      <c r="G349" s="501"/>
      <c r="H349" s="501"/>
      <c r="I349" s="501"/>
      <c r="J349" s="151"/>
      <c r="K349" s="153">
        <v>1</v>
      </c>
      <c r="L349" s="151"/>
      <c r="M349" s="151"/>
      <c r="N349" s="151"/>
      <c r="O349" s="151"/>
      <c r="P349" s="151"/>
      <c r="Q349" s="151"/>
      <c r="R349" s="154"/>
      <c r="T349" s="155"/>
      <c r="U349" s="151"/>
      <c r="V349" s="151"/>
      <c r="W349" s="151"/>
      <c r="X349" s="151"/>
      <c r="Y349" s="151"/>
      <c r="Z349" s="151"/>
      <c r="AA349" s="151"/>
      <c r="AB349" s="151"/>
      <c r="AC349" s="151"/>
      <c r="AD349" s="156"/>
      <c r="AT349" s="157" t="s">
        <v>156</v>
      </c>
      <c r="AU349" s="157" t="s">
        <v>94</v>
      </c>
      <c r="AV349" s="10" t="s">
        <v>94</v>
      </c>
      <c r="AW349" s="10" t="s">
        <v>7</v>
      </c>
      <c r="AX349" s="10" t="s">
        <v>78</v>
      </c>
      <c r="AY349" s="157" t="s">
        <v>148</v>
      </c>
    </row>
    <row r="350" spans="2:65" s="11" customFormat="1" ht="22.5" customHeight="1">
      <c r="B350" s="158"/>
      <c r="C350" s="159"/>
      <c r="D350" s="159"/>
      <c r="E350" s="160" t="s">
        <v>5</v>
      </c>
      <c r="F350" s="502" t="s">
        <v>157</v>
      </c>
      <c r="G350" s="503"/>
      <c r="H350" s="503"/>
      <c r="I350" s="503"/>
      <c r="J350" s="159"/>
      <c r="K350" s="161">
        <v>1</v>
      </c>
      <c r="L350" s="159"/>
      <c r="M350" s="159"/>
      <c r="N350" s="159"/>
      <c r="O350" s="159"/>
      <c r="P350" s="159"/>
      <c r="Q350" s="159"/>
      <c r="R350" s="162"/>
      <c r="T350" s="163"/>
      <c r="U350" s="159"/>
      <c r="V350" s="159"/>
      <c r="W350" s="159"/>
      <c r="X350" s="159"/>
      <c r="Y350" s="159"/>
      <c r="Z350" s="159"/>
      <c r="AA350" s="159"/>
      <c r="AB350" s="159"/>
      <c r="AC350" s="159"/>
      <c r="AD350" s="164"/>
      <c r="AT350" s="165" t="s">
        <v>156</v>
      </c>
      <c r="AU350" s="165" t="s">
        <v>94</v>
      </c>
      <c r="AV350" s="11" t="s">
        <v>153</v>
      </c>
      <c r="AW350" s="11" t="s">
        <v>7</v>
      </c>
      <c r="AX350" s="11" t="s">
        <v>83</v>
      </c>
      <c r="AY350" s="165" t="s">
        <v>148</v>
      </c>
    </row>
    <row r="351" spans="2:65" s="9" customFormat="1" ht="29.85" customHeight="1">
      <c r="B351" s="127"/>
      <c r="C351" s="128"/>
      <c r="D351" s="138" t="s">
        <v>128</v>
      </c>
      <c r="E351" s="138"/>
      <c r="F351" s="138"/>
      <c r="G351" s="138"/>
      <c r="H351" s="138"/>
      <c r="I351" s="138"/>
      <c r="J351" s="138"/>
      <c r="K351" s="138"/>
      <c r="L351" s="138"/>
      <c r="M351" s="507">
        <f>BK351</f>
        <v>0</v>
      </c>
      <c r="N351" s="508"/>
      <c r="O351" s="508"/>
      <c r="P351" s="508"/>
      <c r="Q351" s="508"/>
      <c r="R351" s="130"/>
      <c r="T351" s="131"/>
      <c r="U351" s="128"/>
      <c r="V351" s="128"/>
      <c r="W351" s="132">
        <f>W352</f>
        <v>0</v>
      </c>
      <c r="X351" s="132">
        <f>X352</f>
        <v>0</v>
      </c>
      <c r="Y351" s="128"/>
      <c r="Z351" s="133">
        <f>Z352</f>
        <v>0</v>
      </c>
      <c r="AA351" s="128"/>
      <c r="AB351" s="133">
        <f>AB352</f>
        <v>0</v>
      </c>
      <c r="AC351" s="128"/>
      <c r="AD351" s="134">
        <f>AD352</f>
        <v>0</v>
      </c>
      <c r="AR351" s="135" t="s">
        <v>175</v>
      </c>
      <c r="AT351" s="136" t="s">
        <v>77</v>
      </c>
      <c r="AU351" s="136" t="s">
        <v>83</v>
      </c>
      <c r="AY351" s="135" t="s">
        <v>148</v>
      </c>
      <c r="BK351" s="137">
        <f>BK352</f>
        <v>0</v>
      </c>
    </row>
    <row r="352" spans="2:65" s="1" customFormat="1" ht="22.5" customHeight="1">
      <c r="B352" s="139"/>
      <c r="C352" s="140" t="s">
        <v>486</v>
      </c>
      <c r="D352" s="140" t="s">
        <v>149</v>
      </c>
      <c r="E352" s="141" t="s">
        <v>487</v>
      </c>
      <c r="F352" s="498" t="s">
        <v>488</v>
      </c>
      <c r="G352" s="498"/>
      <c r="H352" s="498"/>
      <c r="I352" s="498"/>
      <c r="J352" s="142" t="s">
        <v>204</v>
      </c>
      <c r="K352" s="143">
        <v>1</v>
      </c>
      <c r="L352" s="144"/>
      <c r="M352" s="499"/>
      <c r="N352" s="499"/>
      <c r="O352" s="499"/>
      <c r="P352" s="499">
        <f>ROUND(V352*K352,2)</f>
        <v>0</v>
      </c>
      <c r="Q352" s="499"/>
      <c r="R352" s="145"/>
      <c r="T352" s="146" t="s">
        <v>5</v>
      </c>
      <c r="U352" s="179" t="s">
        <v>41</v>
      </c>
      <c r="V352" s="180">
        <f>L352+M352</f>
        <v>0</v>
      </c>
      <c r="W352" s="180">
        <f>ROUND(L352*K352,2)</f>
        <v>0</v>
      </c>
      <c r="X352" s="180">
        <f>ROUND(M352*K352,2)</f>
        <v>0</v>
      </c>
      <c r="Y352" s="181">
        <v>0</v>
      </c>
      <c r="Z352" s="181">
        <f>Y352*K352</f>
        <v>0</v>
      </c>
      <c r="AA352" s="181">
        <v>0</v>
      </c>
      <c r="AB352" s="181">
        <f>AA352*K352</f>
        <v>0</v>
      </c>
      <c r="AC352" s="181">
        <v>0</v>
      </c>
      <c r="AD352" s="182">
        <f>AC352*K352</f>
        <v>0</v>
      </c>
      <c r="AR352" s="20" t="s">
        <v>484</v>
      </c>
      <c r="AT352" s="20" t="s">
        <v>149</v>
      </c>
      <c r="AU352" s="20" t="s">
        <v>94</v>
      </c>
      <c r="AY352" s="20" t="s">
        <v>148</v>
      </c>
      <c r="BE352" s="149">
        <f>IF(U352="základní",P352,0)</f>
        <v>0</v>
      </c>
      <c r="BF352" s="149">
        <f>IF(U352="snížená",P352,0)</f>
        <v>0</v>
      </c>
      <c r="BG352" s="149">
        <f>IF(U352="zákl. přenesená",P352,0)</f>
        <v>0</v>
      </c>
      <c r="BH352" s="149">
        <f>IF(U352="sníž. přenesená",P352,0)</f>
        <v>0</v>
      </c>
      <c r="BI352" s="149">
        <f>IF(U352="nulová",P352,0)</f>
        <v>0</v>
      </c>
      <c r="BJ352" s="20" t="s">
        <v>83</v>
      </c>
      <c r="BK352" s="149">
        <f>ROUND(V352*K352,2)</f>
        <v>0</v>
      </c>
      <c r="BL352" s="20" t="s">
        <v>484</v>
      </c>
      <c r="BM352" s="20" t="s">
        <v>489</v>
      </c>
    </row>
    <row r="353" spans="2:18" s="1" customFormat="1" ht="6.95" customHeight="1">
      <c r="B353" s="58"/>
      <c r="C353" s="59"/>
      <c r="D353" s="59"/>
      <c r="E353" s="59"/>
      <c r="F353" s="59"/>
      <c r="G353" s="59"/>
      <c r="H353" s="59"/>
      <c r="I353" s="59"/>
      <c r="J353" s="59"/>
      <c r="K353" s="59"/>
      <c r="L353" s="59"/>
      <c r="M353" s="59"/>
      <c r="N353" s="59"/>
      <c r="O353" s="59"/>
      <c r="P353" s="59"/>
      <c r="Q353" s="59"/>
      <c r="R353" s="60"/>
    </row>
  </sheetData>
  <mergeCells count="485">
    <mergeCell ref="M306:Q306"/>
    <mergeCell ref="M314:Q314"/>
    <mergeCell ref="M322:Q322"/>
    <mergeCell ref="M333:Q333"/>
    <mergeCell ref="M346:Q346"/>
    <mergeCell ref="M347:Q347"/>
    <mergeCell ref="M351:Q351"/>
    <mergeCell ref="H1:K1"/>
    <mergeCell ref="S2:AF2"/>
    <mergeCell ref="M228:Q228"/>
    <mergeCell ref="M229:Q229"/>
    <mergeCell ref="M238:Q238"/>
    <mergeCell ref="M246:Q246"/>
    <mergeCell ref="M249:Q249"/>
    <mergeCell ref="M251:Q251"/>
    <mergeCell ref="M256:Q256"/>
    <mergeCell ref="M280:Q280"/>
    <mergeCell ref="M288:Q288"/>
    <mergeCell ref="F343:I343"/>
    <mergeCell ref="F344:I344"/>
    <mergeCell ref="F345:I345"/>
    <mergeCell ref="F348:I348"/>
    <mergeCell ref="P348:Q348"/>
    <mergeCell ref="M348:O348"/>
    <mergeCell ref="F349:I349"/>
    <mergeCell ref="F350:I350"/>
    <mergeCell ref="F352:I352"/>
    <mergeCell ref="P352:Q352"/>
    <mergeCell ref="M352:O352"/>
    <mergeCell ref="F336:I336"/>
    <mergeCell ref="F337:I337"/>
    <mergeCell ref="F338:I338"/>
    <mergeCell ref="F339:I339"/>
    <mergeCell ref="F340:I340"/>
    <mergeCell ref="F341:I341"/>
    <mergeCell ref="F342:I342"/>
    <mergeCell ref="P342:Q342"/>
    <mergeCell ref="M342:O342"/>
    <mergeCell ref="F330:I330"/>
    <mergeCell ref="F331:I331"/>
    <mergeCell ref="F332:I332"/>
    <mergeCell ref="P332:Q332"/>
    <mergeCell ref="M332:O332"/>
    <mergeCell ref="F334:I334"/>
    <mergeCell ref="P334:Q334"/>
    <mergeCell ref="M334:O334"/>
    <mergeCell ref="F335:I335"/>
    <mergeCell ref="F324:I324"/>
    <mergeCell ref="F325:I325"/>
    <mergeCell ref="F326:I326"/>
    <mergeCell ref="P326:Q326"/>
    <mergeCell ref="M326:O326"/>
    <mergeCell ref="F327:I327"/>
    <mergeCell ref="F328:I328"/>
    <mergeCell ref="F329:I329"/>
    <mergeCell ref="P329:Q329"/>
    <mergeCell ref="M329:O329"/>
    <mergeCell ref="F318:I318"/>
    <mergeCell ref="F319:I319"/>
    <mergeCell ref="F320:I320"/>
    <mergeCell ref="F321:I321"/>
    <mergeCell ref="P321:Q321"/>
    <mergeCell ref="M321:O321"/>
    <mergeCell ref="F323:I323"/>
    <mergeCell ref="P323:Q323"/>
    <mergeCell ref="M323:O323"/>
    <mergeCell ref="F312:I312"/>
    <mergeCell ref="F313:I313"/>
    <mergeCell ref="P313:Q313"/>
    <mergeCell ref="M313:O313"/>
    <mergeCell ref="F315:I315"/>
    <mergeCell ref="P315:Q315"/>
    <mergeCell ref="M315:O315"/>
    <mergeCell ref="F316:I316"/>
    <mergeCell ref="F317:I317"/>
    <mergeCell ref="F307:I307"/>
    <mergeCell ref="P307:Q307"/>
    <mergeCell ref="M307:O307"/>
    <mergeCell ref="F308:I308"/>
    <mergeCell ref="F309:I309"/>
    <mergeCell ref="F310:I310"/>
    <mergeCell ref="P310:Q310"/>
    <mergeCell ref="M310:O310"/>
    <mergeCell ref="F311:I311"/>
    <mergeCell ref="F301:I301"/>
    <mergeCell ref="P301:Q301"/>
    <mergeCell ref="M301:O301"/>
    <mergeCell ref="F302:I302"/>
    <mergeCell ref="P302:Q302"/>
    <mergeCell ref="M302:O302"/>
    <mergeCell ref="F303:I303"/>
    <mergeCell ref="F304:I304"/>
    <mergeCell ref="F305:I305"/>
    <mergeCell ref="P305:Q305"/>
    <mergeCell ref="M305:O305"/>
    <mergeCell ref="F296:I296"/>
    <mergeCell ref="P296:Q296"/>
    <mergeCell ref="M296:O296"/>
    <mergeCell ref="F297:I297"/>
    <mergeCell ref="P297:Q297"/>
    <mergeCell ref="M297:O297"/>
    <mergeCell ref="F298:I298"/>
    <mergeCell ref="F299:I299"/>
    <mergeCell ref="F300:I300"/>
    <mergeCell ref="P300:Q300"/>
    <mergeCell ref="M300:O300"/>
    <mergeCell ref="F290:I290"/>
    <mergeCell ref="F291:I291"/>
    <mergeCell ref="F292:I292"/>
    <mergeCell ref="P292:Q292"/>
    <mergeCell ref="M292:O292"/>
    <mergeCell ref="F293:I293"/>
    <mergeCell ref="F294:I294"/>
    <mergeCell ref="F295:I295"/>
    <mergeCell ref="P295:Q295"/>
    <mergeCell ref="M295:O295"/>
    <mergeCell ref="F286:I286"/>
    <mergeCell ref="P286:Q286"/>
    <mergeCell ref="M286:O286"/>
    <mergeCell ref="F287:I287"/>
    <mergeCell ref="P287:Q287"/>
    <mergeCell ref="M287:O287"/>
    <mergeCell ref="F289:I289"/>
    <mergeCell ref="P289:Q289"/>
    <mergeCell ref="M289:O289"/>
    <mergeCell ref="F281:I281"/>
    <mergeCell ref="P281:Q281"/>
    <mergeCell ref="M281:O281"/>
    <mergeCell ref="F282:I282"/>
    <mergeCell ref="F283:I283"/>
    <mergeCell ref="F284:I284"/>
    <mergeCell ref="P284:Q284"/>
    <mergeCell ref="M284:O284"/>
    <mergeCell ref="F285:I285"/>
    <mergeCell ref="P285:Q285"/>
    <mergeCell ref="M285:O285"/>
    <mergeCell ref="F273:I273"/>
    <mergeCell ref="F274:I274"/>
    <mergeCell ref="F275:I275"/>
    <mergeCell ref="F276:I276"/>
    <mergeCell ref="P276:Q276"/>
    <mergeCell ref="M276:O276"/>
    <mergeCell ref="F277:I277"/>
    <mergeCell ref="F278:I278"/>
    <mergeCell ref="F279:I279"/>
    <mergeCell ref="P279:Q279"/>
    <mergeCell ref="M279:O279"/>
    <mergeCell ref="F266:I266"/>
    <mergeCell ref="F267:I267"/>
    <mergeCell ref="F268:I268"/>
    <mergeCell ref="P268:Q268"/>
    <mergeCell ref="M268:O268"/>
    <mergeCell ref="F269:I269"/>
    <mergeCell ref="F270:I270"/>
    <mergeCell ref="F271:I271"/>
    <mergeCell ref="F272:I272"/>
    <mergeCell ref="P272:Q272"/>
    <mergeCell ref="M272:O272"/>
    <mergeCell ref="F259:I259"/>
    <mergeCell ref="F260:I260"/>
    <mergeCell ref="P260:Q260"/>
    <mergeCell ref="M260:O260"/>
    <mergeCell ref="F261:I261"/>
    <mergeCell ref="F262:I262"/>
    <mergeCell ref="F263:I263"/>
    <mergeCell ref="F264:I264"/>
    <mergeCell ref="F265:I265"/>
    <mergeCell ref="F253:I253"/>
    <mergeCell ref="F254:I254"/>
    <mergeCell ref="F255:I255"/>
    <mergeCell ref="P255:Q255"/>
    <mergeCell ref="M255:O255"/>
    <mergeCell ref="F257:I257"/>
    <mergeCell ref="P257:Q257"/>
    <mergeCell ref="M257:O257"/>
    <mergeCell ref="F258:I258"/>
    <mergeCell ref="F248:I248"/>
    <mergeCell ref="P248:Q248"/>
    <mergeCell ref="M248:O248"/>
    <mergeCell ref="F250:I250"/>
    <mergeCell ref="P250:Q250"/>
    <mergeCell ref="M250:O250"/>
    <mergeCell ref="F252:I252"/>
    <mergeCell ref="P252:Q252"/>
    <mergeCell ref="M252:O252"/>
    <mergeCell ref="F240:I240"/>
    <mergeCell ref="F241:I241"/>
    <mergeCell ref="F242:I242"/>
    <mergeCell ref="F243:I243"/>
    <mergeCell ref="F244:I244"/>
    <mergeCell ref="F245:I245"/>
    <mergeCell ref="P245:Q245"/>
    <mergeCell ref="M245:O245"/>
    <mergeCell ref="F247:I247"/>
    <mergeCell ref="P247:Q247"/>
    <mergeCell ref="M247:O247"/>
    <mergeCell ref="F235:I235"/>
    <mergeCell ref="F236:I236"/>
    <mergeCell ref="P236:Q236"/>
    <mergeCell ref="M236:O236"/>
    <mergeCell ref="F237:I237"/>
    <mergeCell ref="P237:Q237"/>
    <mergeCell ref="M237:O237"/>
    <mergeCell ref="F239:I239"/>
    <mergeCell ref="P239:Q239"/>
    <mergeCell ref="M239:O239"/>
    <mergeCell ref="F230:I230"/>
    <mergeCell ref="P230:Q230"/>
    <mergeCell ref="M230:O230"/>
    <mergeCell ref="F231:I231"/>
    <mergeCell ref="F232:I232"/>
    <mergeCell ref="F233:I233"/>
    <mergeCell ref="P233:Q233"/>
    <mergeCell ref="M233:O233"/>
    <mergeCell ref="F234:I234"/>
    <mergeCell ref="F224:I224"/>
    <mergeCell ref="P224:Q224"/>
    <mergeCell ref="M224:O224"/>
    <mergeCell ref="F225:I225"/>
    <mergeCell ref="P225:Q225"/>
    <mergeCell ref="M225:O225"/>
    <mergeCell ref="F227:I227"/>
    <mergeCell ref="P227:Q227"/>
    <mergeCell ref="M227:O227"/>
    <mergeCell ref="M226:Q226"/>
    <mergeCell ref="F217:I217"/>
    <mergeCell ref="F218:I218"/>
    <mergeCell ref="F219:I219"/>
    <mergeCell ref="P219:Q219"/>
    <mergeCell ref="M219:O219"/>
    <mergeCell ref="F220:I220"/>
    <mergeCell ref="F221:I221"/>
    <mergeCell ref="F223:I223"/>
    <mergeCell ref="P223:Q223"/>
    <mergeCell ref="M223:O223"/>
    <mergeCell ref="M222:Q222"/>
    <mergeCell ref="F210:I210"/>
    <mergeCell ref="F211:I211"/>
    <mergeCell ref="F212:I212"/>
    <mergeCell ref="F213:I213"/>
    <mergeCell ref="F214:I214"/>
    <mergeCell ref="F215:I215"/>
    <mergeCell ref="P215:Q215"/>
    <mergeCell ref="M215:O215"/>
    <mergeCell ref="F216:I216"/>
    <mergeCell ref="F204:I204"/>
    <mergeCell ref="F205:I205"/>
    <mergeCell ref="P205:Q205"/>
    <mergeCell ref="M205:O205"/>
    <mergeCell ref="F206:I206"/>
    <mergeCell ref="F207:I207"/>
    <mergeCell ref="F208:I208"/>
    <mergeCell ref="F209:I209"/>
    <mergeCell ref="P209:Q209"/>
    <mergeCell ref="M209:O209"/>
    <mergeCell ref="F197:I197"/>
    <mergeCell ref="F198:I198"/>
    <mergeCell ref="F199:I199"/>
    <mergeCell ref="F200:I200"/>
    <mergeCell ref="P200:Q200"/>
    <mergeCell ref="M200:O200"/>
    <mergeCell ref="F201:I201"/>
    <mergeCell ref="F202:I202"/>
    <mergeCell ref="F203:I203"/>
    <mergeCell ref="F192:I192"/>
    <mergeCell ref="P192:Q192"/>
    <mergeCell ref="M192:O192"/>
    <mergeCell ref="F193:I193"/>
    <mergeCell ref="F194:I194"/>
    <mergeCell ref="F195:I195"/>
    <mergeCell ref="F196:I196"/>
    <mergeCell ref="P196:Q196"/>
    <mergeCell ref="M196:O196"/>
    <mergeCell ref="F185:I185"/>
    <mergeCell ref="F186:I186"/>
    <mergeCell ref="F187:I187"/>
    <mergeCell ref="F188:I188"/>
    <mergeCell ref="F189:I189"/>
    <mergeCell ref="P189:Q189"/>
    <mergeCell ref="M189:O189"/>
    <mergeCell ref="F190:I190"/>
    <mergeCell ref="F191:I191"/>
    <mergeCell ref="F178:I178"/>
    <mergeCell ref="F179:I179"/>
    <mergeCell ref="F180:I180"/>
    <mergeCell ref="F181:I181"/>
    <mergeCell ref="F182:I182"/>
    <mergeCell ref="P182:Q182"/>
    <mergeCell ref="M182:O182"/>
    <mergeCell ref="F183:I183"/>
    <mergeCell ref="F184:I184"/>
    <mergeCell ref="F171:I171"/>
    <mergeCell ref="F172:I172"/>
    <mergeCell ref="F173:I173"/>
    <mergeCell ref="F174:I174"/>
    <mergeCell ref="F175:I175"/>
    <mergeCell ref="P175:Q175"/>
    <mergeCell ref="M175:O175"/>
    <mergeCell ref="F176:I176"/>
    <mergeCell ref="F177:I177"/>
    <mergeCell ref="F165:I165"/>
    <mergeCell ref="P165:Q165"/>
    <mergeCell ref="M165:O165"/>
    <mergeCell ref="F167:I167"/>
    <mergeCell ref="P167:Q167"/>
    <mergeCell ref="M167:O167"/>
    <mergeCell ref="F168:I168"/>
    <mergeCell ref="F169:I169"/>
    <mergeCell ref="F170:I170"/>
    <mergeCell ref="P170:Q170"/>
    <mergeCell ref="M170:O170"/>
    <mergeCell ref="M166:Q166"/>
    <mergeCell ref="F159:I159"/>
    <mergeCell ref="F160:I160"/>
    <mergeCell ref="P160:Q160"/>
    <mergeCell ref="M160:O160"/>
    <mergeCell ref="F161:I161"/>
    <mergeCell ref="F162:I162"/>
    <mergeCell ref="F163:I163"/>
    <mergeCell ref="F164:I164"/>
    <mergeCell ref="P164:Q164"/>
    <mergeCell ref="M164:O164"/>
    <mergeCell ref="F151:I151"/>
    <mergeCell ref="F152:I152"/>
    <mergeCell ref="F153:I153"/>
    <mergeCell ref="F154:I154"/>
    <mergeCell ref="F156:I156"/>
    <mergeCell ref="P156:Q156"/>
    <mergeCell ref="M156:O156"/>
    <mergeCell ref="F157:I157"/>
    <mergeCell ref="F158:I158"/>
    <mergeCell ref="M155:Q155"/>
    <mergeCell ref="F143:I143"/>
    <mergeCell ref="F145:I145"/>
    <mergeCell ref="P145:Q145"/>
    <mergeCell ref="M145:O145"/>
    <mergeCell ref="F146:I146"/>
    <mergeCell ref="F147:I147"/>
    <mergeCell ref="F148:I148"/>
    <mergeCell ref="F149:I149"/>
    <mergeCell ref="F150:I150"/>
    <mergeCell ref="P150:Q150"/>
    <mergeCell ref="M150:O150"/>
    <mergeCell ref="M144:Q144"/>
    <mergeCell ref="F137:I137"/>
    <mergeCell ref="P137:Q137"/>
    <mergeCell ref="M137:O137"/>
    <mergeCell ref="F138:I138"/>
    <mergeCell ref="F139:I139"/>
    <mergeCell ref="F141:I141"/>
    <mergeCell ref="P141:Q141"/>
    <mergeCell ref="M141:O141"/>
    <mergeCell ref="F142:I142"/>
    <mergeCell ref="M140:Q140"/>
    <mergeCell ref="M128:Q128"/>
    <mergeCell ref="F130:I130"/>
    <mergeCell ref="P130:Q130"/>
    <mergeCell ref="M130:O130"/>
    <mergeCell ref="F134:I134"/>
    <mergeCell ref="P134:Q134"/>
    <mergeCell ref="M134:O134"/>
    <mergeCell ref="F135:I135"/>
    <mergeCell ref="F136:I136"/>
    <mergeCell ref="M131:Q131"/>
    <mergeCell ref="M132:Q132"/>
    <mergeCell ref="M133:Q133"/>
    <mergeCell ref="H111:J111"/>
    <mergeCell ref="K111:L111"/>
    <mergeCell ref="M111:Q111"/>
    <mergeCell ref="M113:Q113"/>
    <mergeCell ref="L115:Q115"/>
    <mergeCell ref="C121:Q121"/>
    <mergeCell ref="F123:P123"/>
    <mergeCell ref="M125:P125"/>
    <mergeCell ref="M127:Q127"/>
    <mergeCell ref="H108:J108"/>
    <mergeCell ref="K108:L108"/>
    <mergeCell ref="M108:Q108"/>
    <mergeCell ref="H109:J109"/>
    <mergeCell ref="K109:L109"/>
    <mergeCell ref="M109:Q109"/>
    <mergeCell ref="H110:J110"/>
    <mergeCell ref="K110:L110"/>
    <mergeCell ref="M110:Q110"/>
    <mergeCell ref="H105:J105"/>
    <mergeCell ref="K105:L105"/>
    <mergeCell ref="M105:Q105"/>
    <mergeCell ref="H106:J106"/>
    <mergeCell ref="K106:L106"/>
    <mergeCell ref="M106:Q106"/>
    <mergeCell ref="H107:J107"/>
    <mergeCell ref="K107:L107"/>
    <mergeCell ref="M107:Q107"/>
    <mergeCell ref="H102:J102"/>
    <mergeCell ref="K102:L102"/>
    <mergeCell ref="M102:Q102"/>
    <mergeCell ref="H103:J103"/>
    <mergeCell ref="K103:L103"/>
    <mergeCell ref="M103:Q103"/>
    <mergeCell ref="H104:J104"/>
    <mergeCell ref="K104:L104"/>
    <mergeCell ref="M104:Q104"/>
    <mergeCell ref="H99:J99"/>
    <mergeCell ref="K99:L99"/>
    <mergeCell ref="M99:Q99"/>
    <mergeCell ref="H100:J100"/>
    <mergeCell ref="K100:L100"/>
    <mergeCell ref="M100:Q100"/>
    <mergeCell ref="H101:J101"/>
    <mergeCell ref="K101:L101"/>
    <mergeCell ref="M101:Q101"/>
    <mergeCell ref="H96:J96"/>
    <mergeCell ref="K96:L96"/>
    <mergeCell ref="M96:Q96"/>
    <mergeCell ref="H97:J97"/>
    <mergeCell ref="K97:L97"/>
    <mergeCell ref="M97:Q97"/>
    <mergeCell ref="H98:J98"/>
    <mergeCell ref="K98:L98"/>
    <mergeCell ref="M98:Q98"/>
    <mergeCell ref="H93:J93"/>
    <mergeCell ref="K93:L93"/>
    <mergeCell ref="M93:Q93"/>
    <mergeCell ref="H94:J94"/>
    <mergeCell ref="K94:L94"/>
    <mergeCell ref="M94:Q94"/>
    <mergeCell ref="H95:J95"/>
    <mergeCell ref="K95:L95"/>
    <mergeCell ref="M95:Q95"/>
    <mergeCell ref="H90:J90"/>
    <mergeCell ref="K90:L90"/>
    <mergeCell ref="M90:Q90"/>
    <mergeCell ref="H91:J91"/>
    <mergeCell ref="K91:L91"/>
    <mergeCell ref="M91:Q91"/>
    <mergeCell ref="H92:J92"/>
    <mergeCell ref="K92:L92"/>
    <mergeCell ref="M92:Q92"/>
    <mergeCell ref="H87:J87"/>
    <mergeCell ref="K87:L87"/>
    <mergeCell ref="M87:Q87"/>
    <mergeCell ref="H88:J88"/>
    <mergeCell ref="K88:L88"/>
    <mergeCell ref="M88:Q88"/>
    <mergeCell ref="H89:J89"/>
    <mergeCell ref="K89:L89"/>
    <mergeCell ref="M89:Q89"/>
    <mergeCell ref="L39:P39"/>
    <mergeCell ref="C76:Q76"/>
    <mergeCell ref="F78:P78"/>
    <mergeCell ref="M80:P80"/>
    <mergeCell ref="M82:Q82"/>
    <mergeCell ref="M83:Q83"/>
    <mergeCell ref="C85:G85"/>
    <mergeCell ref="H85:J85"/>
    <mergeCell ref="K85:L85"/>
    <mergeCell ref="M85:Q85"/>
    <mergeCell ref="H33:J33"/>
    <mergeCell ref="M33:P33"/>
    <mergeCell ref="H34:J34"/>
    <mergeCell ref="M34:P34"/>
    <mergeCell ref="H35:J35"/>
    <mergeCell ref="M35:P35"/>
    <mergeCell ref="H36:J36"/>
    <mergeCell ref="M36:P36"/>
    <mergeCell ref="H37:J37"/>
    <mergeCell ref="M37:P37"/>
    <mergeCell ref="O17:P17"/>
    <mergeCell ref="O19:P19"/>
    <mergeCell ref="O20:P20"/>
    <mergeCell ref="E23:L23"/>
    <mergeCell ref="M26:P26"/>
    <mergeCell ref="M27:P27"/>
    <mergeCell ref="M28:P28"/>
    <mergeCell ref="M29:P29"/>
    <mergeCell ref="M31:P31"/>
    <mergeCell ref="C2:Q2"/>
    <mergeCell ref="C4:Q4"/>
    <mergeCell ref="F6:P6"/>
    <mergeCell ref="O8:P8"/>
    <mergeCell ref="O10:P10"/>
    <mergeCell ref="O11:P11"/>
    <mergeCell ref="O13:P13"/>
    <mergeCell ref="O14:P14"/>
    <mergeCell ref="O16:P16"/>
  </mergeCells>
  <hyperlinks>
    <hyperlink ref="F1:G1" location="C2" display="1) Krycí list rozpočtu"/>
    <hyperlink ref="H1:K1" location="C85" display="2) Rekapitulace rozpočtu"/>
    <hyperlink ref="L1" location="C130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9"/>
  <sheetViews>
    <sheetView view="pageBreakPreview" topLeftCell="A25" zoomScaleNormal="100" zoomScaleSheetLayoutView="100" workbookViewId="0">
      <selection activeCell="E30" sqref="E30"/>
    </sheetView>
  </sheetViews>
  <sheetFormatPr defaultColWidth="10.33203125" defaultRowHeight="12.75"/>
  <cols>
    <col min="1" max="1" width="8.33203125" style="186" customWidth="1"/>
    <col min="2" max="2" width="60.1640625" style="186" bestFit="1" customWidth="1"/>
    <col min="3" max="3" width="9.5" style="186" bestFit="1" customWidth="1"/>
    <col min="4" max="4" width="8.6640625" style="186" bestFit="1" customWidth="1"/>
    <col min="5" max="5" width="12.5" style="186" customWidth="1" collapsed="1"/>
    <col min="6" max="6" width="23.33203125" style="186" bestFit="1" customWidth="1"/>
    <col min="7" max="7" width="13.6640625" style="186" customWidth="1"/>
    <col min="8" max="9" width="14.83203125" style="186" customWidth="1"/>
    <col min="10" max="10" width="10.33203125" style="186" customWidth="1"/>
    <col min="11" max="11" width="11.6640625" style="186" customWidth="1"/>
    <col min="12" max="12" width="15.83203125" style="186" customWidth="1"/>
    <col min="13" max="13" width="10.83203125" style="186" customWidth="1"/>
    <col min="14" max="14" width="12.5" style="186" customWidth="1"/>
    <col min="15" max="256" width="10.33203125" style="186"/>
    <col min="257" max="257" width="8.33203125" style="186" customWidth="1"/>
    <col min="258" max="258" width="60.1640625" style="186" bestFit="1" customWidth="1"/>
    <col min="259" max="259" width="9.5" style="186" bestFit="1" customWidth="1"/>
    <col min="260" max="260" width="8.6640625" style="186" bestFit="1" customWidth="1"/>
    <col min="261" max="261" width="12.5" style="186" customWidth="1"/>
    <col min="262" max="262" width="23.33203125" style="186" bestFit="1" customWidth="1"/>
    <col min="263" max="263" width="13.6640625" style="186" customWidth="1"/>
    <col min="264" max="265" width="14.83203125" style="186" customWidth="1"/>
    <col min="266" max="266" width="10.33203125" style="186" customWidth="1"/>
    <col min="267" max="267" width="11.6640625" style="186" customWidth="1"/>
    <col min="268" max="268" width="15.83203125" style="186" customWidth="1"/>
    <col min="269" max="269" width="10.83203125" style="186" customWidth="1"/>
    <col min="270" max="270" width="12.5" style="186" customWidth="1"/>
    <col min="271" max="512" width="10.33203125" style="186"/>
    <col min="513" max="513" width="8.33203125" style="186" customWidth="1"/>
    <col min="514" max="514" width="60.1640625" style="186" bestFit="1" customWidth="1"/>
    <col min="515" max="515" width="9.5" style="186" bestFit="1" customWidth="1"/>
    <col min="516" max="516" width="8.6640625" style="186" bestFit="1" customWidth="1"/>
    <col min="517" max="517" width="12.5" style="186" customWidth="1"/>
    <col min="518" max="518" width="23.33203125" style="186" bestFit="1" customWidth="1"/>
    <col min="519" max="519" width="13.6640625" style="186" customWidth="1"/>
    <col min="520" max="521" width="14.83203125" style="186" customWidth="1"/>
    <col min="522" max="522" width="10.33203125" style="186" customWidth="1"/>
    <col min="523" max="523" width="11.6640625" style="186" customWidth="1"/>
    <col min="524" max="524" width="15.83203125" style="186" customWidth="1"/>
    <col min="525" max="525" width="10.83203125" style="186" customWidth="1"/>
    <col min="526" max="526" width="12.5" style="186" customWidth="1"/>
    <col min="527" max="768" width="10.33203125" style="186"/>
    <col min="769" max="769" width="8.33203125" style="186" customWidth="1"/>
    <col min="770" max="770" width="60.1640625" style="186" bestFit="1" customWidth="1"/>
    <col min="771" max="771" width="9.5" style="186" bestFit="1" customWidth="1"/>
    <col min="772" max="772" width="8.6640625" style="186" bestFit="1" customWidth="1"/>
    <col min="773" max="773" width="12.5" style="186" customWidth="1"/>
    <col min="774" max="774" width="23.33203125" style="186" bestFit="1" customWidth="1"/>
    <col min="775" max="775" width="13.6640625" style="186" customWidth="1"/>
    <col min="776" max="777" width="14.83203125" style="186" customWidth="1"/>
    <col min="778" max="778" width="10.33203125" style="186" customWidth="1"/>
    <col min="779" max="779" width="11.6640625" style="186" customWidth="1"/>
    <col min="780" max="780" width="15.83203125" style="186" customWidth="1"/>
    <col min="781" max="781" width="10.83203125" style="186" customWidth="1"/>
    <col min="782" max="782" width="12.5" style="186" customWidth="1"/>
    <col min="783" max="1024" width="10.33203125" style="186"/>
    <col min="1025" max="1025" width="8.33203125" style="186" customWidth="1"/>
    <col min="1026" max="1026" width="60.1640625" style="186" bestFit="1" customWidth="1"/>
    <col min="1027" max="1027" width="9.5" style="186" bestFit="1" customWidth="1"/>
    <col min="1028" max="1028" width="8.6640625" style="186" bestFit="1" customWidth="1"/>
    <col min="1029" max="1029" width="12.5" style="186" customWidth="1"/>
    <col min="1030" max="1030" width="23.33203125" style="186" bestFit="1" customWidth="1"/>
    <col min="1031" max="1031" width="13.6640625" style="186" customWidth="1"/>
    <col min="1032" max="1033" width="14.83203125" style="186" customWidth="1"/>
    <col min="1034" max="1034" width="10.33203125" style="186" customWidth="1"/>
    <col min="1035" max="1035" width="11.6640625" style="186" customWidth="1"/>
    <col min="1036" max="1036" width="15.83203125" style="186" customWidth="1"/>
    <col min="1037" max="1037" width="10.83203125" style="186" customWidth="1"/>
    <col min="1038" max="1038" width="12.5" style="186" customWidth="1"/>
    <col min="1039" max="1280" width="10.33203125" style="186"/>
    <col min="1281" max="1281" width="8.33203125" style="186" customWidth="1"/>
    <col min="1282" max="1282" width="60.1640625" style="186" bestFit="1" customWidth="1"/>
    <col min="1283" max="1283" width="9.5" style="186" bestFit="1" customWidth="1"/>
    <col min="1284" max="1284" width="8.6640625" style="186" bestFit="1" customWidth="1"/>
    <col min="1285" max="1285" width="12.5" style="186" customWidth="1"/>
    <col min="1286" max="1286" width="23.33203125" style="186" bestFit="1" customWidth="1"/>
    <col min="1287" max="1287" width="13.6640625" style="186" customWidth="1"/>
    <col min="1288" max="1289" width="14.83203125" style="186" customWidth="1"/>
    <col min="1290" max="1290" width="10.33203125" style="186" customWidth="1"/>
    <col min="1291" max="1291" width="11.6640625" style="186" customWidth="1"/>
    <col min="1292" max="1292" width="15.83203125" style="186" customWidth="1"/>
    <col min="1293" max="1293" width="10.83203125" style="186" customWidth="1"/>
    <col min="1294" max="1294" width="12.5" style="186" customWidth="1"/>
    <col min="1295" max="1536" width="10.33203125" style="186"/>
    <col min="1537" max="1537" width="8.33203125" style="186" customWidth="1"/>
    <col min="1538" max="1538" width="60.1640625" style="186" bestFit="1" customWidth="1"/>
    <col min="1539" max="1539" width="9.5" style="186" bestFit="1" customWidth="1"/>
    <col min="1540" max="1540" width="8.6640625" style="186" bestFit="1" customWidth="1"/>
    <col min="1541" max="1541" width="12.5" style="186" customWidth="1"/>
    <col min="1542" max="1542" width="23.33203125" style="186" bestFit="1" customWidth="1"/>
    <col min="1543" max="1543" width="13.6640625" style="186" customWidth="1"/>
    <col min="1544" max="1545" width="14.83203125" style="186" customWidth="1"/>
    <col min="1546" max="1546" width="10.33203125" style="186" customWidth="1"/>
    <col min="1547" max="1547" width="11.6640625" style="186" customWidth="1"/>
    <col min="1548" max="1548" width="15.83203125" style="186" customWidth="1"/>
    <col min="1549" max="1549" width="10.83203125" style="186" customWidth="1"/>
    <col min="1550" max="1550" width="12.5" style="186" customWidth="1"/>
    <col min="1551" max="1792" width="10.33203125" style="186"/>
    <col min="1793" max="1793" width="8.33203125" style="186" customWidth="1"/>
    <col min="1794" max="1794" width="60.1640625" style="186" bestFit="1" customWidth="1"/>
    <col min="1795" max="1795" width="9.5" style="186" bestFit="1" customWidth="1"/>
    <col min="1796" max="1796" width="8.6640625" style="186" bestFit="1" customWidth="1"/>
    <col min="1797" max="1797" width="12.5" style="186" customWidth="1"/>
    <col min="1798" max="1798" width="23.33203125" style="186" bestFit="1" customWidth="1"/>
    <col min="1799" max="1799" width="13.6640625" style="186" customWidth="1"/>
    <col min="1800" max="1801" width="14.83203125" style="186" customWidth="1"/>
    <col min="1802" max="1802" width="10.33203125" style="186" customWidth="1"/>
    <col min="1803" max="1803" width="11.6640625" style="186" customWidth="1"/>
    <col min="1804" max="1804" width="15.83203125" style="186" customWidth="1"/>
    <col min="1805" max="1805" width="10.83203125" style="186" customWidth="1"/>
    <col min="1806" max="1806" width="12.5" style="186" customWidth="1"/>
    <col min="1807" max="2048" width="10.33203125" style="186"/>
    <col min="2049" max="2049" width="8.33203125" style="186" customWidth="1"/>
    <col min="2050" max="2050" width="60.1640625" style="186" bestFit="1" customWidth="1"/>
    <col min="2051" max="2051" width="9.5" style="186" bestFit="1" customWidth="1"/>
    <col min="2052" max="2052" width="8.6640625" style="186" bestFit="1" customWidth="1"/>
    <col min="2053" max="2053" width="12.5" style="186" customWidth="1"/>
    <col min="2054" max="2054" width="23.33203125" style="186" bestFit="1" customWidth="1"/>
    <col min="2055" max="2055" width="13.6640625" style="186" customWidth="1"/>
    <col min="2056" max="2057" width="14.83203125" style="186" customWidth="1"/>
    <col min="2058" max="2058" width="10.33203125" style="186" customWidth="1"/>
    <col min="2059" max="2059" width="11.6640625" style="186" customWidth="1"/>
    <col min="2060" max="2060" width="15.83203125" style="186" customWidth="1"/>
    <col min="2061" max="2061" width="10.83203125" style="186" customWidth="1"/>
    <col min="2062" max="2062" width="12.5" style="186" customWidth="1"/>
    <col min="2063" max="2304" width="10.33203125" style="186"/>
    <col min="2305" max="2305" width="8.33203125" style="186" customWidth="1"/>
    <col min="2306" max="2306" width="60.1640625" style="186" bestFit="1" customWidth="1"/>
    <col min="2307" max="2307" width="9.5" style="186" bestFit="1" customWidth="1"/>
    <col min="2308" max="2308" width="8.6640625" style="186" bestFit="1" customWidth="1"/>
    <col min="2309" max="2309" width="12.5" style="186" customWidth="1"/>
    <col min="2310" max="2310" width="23.33203125" style="186" bestFit="1" customWidth="1"/>
    <col min="2311" max="2311" width="13.6640625" style="186" customWidth="1"/>
    <col min="2312" max="2313" width="14.83203125" style="186" customWidth="1"/>
    <col min="2314" max="2314" width="10.33203125" style="186" customWidth="1"/>
    <col min="2315" max="2315" width="11.6640625" style="186" customWidth="1"/>
    <col min="2316" max="2316" width="15.83203125" style="186" customWidth="1"/>
    <col min="2317" max="2317" width="10.83203125" style="186" customWidth="1"/>
    <col min="2318" max="2318" width="12.5" style="186" customWidth="1"/>
    <col min="2319" max="2560" width="10.33203125" style="186"/>
    <col min="2561" max="2561" width="8.33203125" style="186" customWidth="1"/>
    <col min="2562" max="2562" width="60.1640625" style="186" bestFit="1" customWidth="1"/>
    <col min="2563" max="2563" width="9.5" style="186" bestFit="1" customWidth="1"/>
    <col min="2564" max="2564" width="8.6640625" style="186" bestFit="1" customWidth="1"/>
    <col min="2565" max="2565" width="12.5" style="186" customWidth="1"/>
    <col min="2566" max="2566" width="23.33203125" style="186" bestFit="1" customWidth="1"/>
    <col min="2567" max="2567" width="13.6640625" style="186" customWidth="1"/>
    <col min="2568" max="2569" width="14.83203125" style="186" customWidth="1"/>
    <col min="2570" max="2570" width="10.33203125" style="186" customWidth="1"/>
    <col min="2571" max="2571" width="11.6640625" style="186" customWidth="1"/>
    <col min="2572" max="2572" width="15.83203125" style="186" customWidth="1"/>
    <col min="2573" max="2573" width="10.83203125" style="186" customWidth="1"/>
    <col min="2574" max="2574" width="12.5" style="186" customWidth="1"/>
    <col min="2575" max="2816" width="10.33203125" style="186"/>
    <col min="2817" max="2817" width="8.33203125" style="186" customWidth="1"/>
    <col min="2818" max="2818" width="60.1640625" style="186" bestFit="1" customWidth="1"/>
    <col min="2819" max="2819" width="9.5" style="186" bestFit="1" customWidth="1"/>
    <col min="2820" max="2820" width="8.6640625" style="186" bestFit="1" customWidth="1"/>
    <col min="2821" max="2821" width="12.5" style="186" customWidth="1"/>
    <col min="2822" max="2822" width="23.33203125" style="186" bestFit="1" customWidth="1"/>
    <col min="2823" max="2823" width="13.6640625" style="186" customWidth="1"/>
    <col min="2824" max="2825" width="14.83203125" style="186" customWidth="1"/>
    <col min="2826" max="2826" width="10.33203125" style="186" customWidth="1"/>
    <col min="2827" max="2827" width="11.6640625" style="186" customWidth="1"/>
    <col min="2828" max="2828" width="15.83203125" style="186" customWidth="1"/>
    <col min="2829" max="2829" width="10.83203125" style="186" customWidth="1"/>
    <col min="2830" max="2830" width="12.5" style="186" customWidth="1"/>
    <col min="2831" max="3072" width="10.33203125" style="186"/>
    <col min="3073" max="3073" width="8.33203125" style="186" customWidth="1"/>
    <col min="3074" max="3074" width="60.1640625" style="186" bestFit="1" customWidth="1"/>
    <col min="3075" max="3075" width="9.5" style="186" bestFit="1" customWidth="1"/>
    <col min="3076" max="3076" width="8.6640625" style="186" bestFit="1" customWidth="1"/>
    <col min="3077" max="3077" width="12.5" style="186" customWidth="1"/>
    <col min="3078" max="3078" width="23.33203125" style="186" bestFit="1" customWidth="1"/>
    <col min="3079" max="3079" width="13.6640625" style="186" customWidth="1"/>
    <col min="3080" max="3081" width="14.83203125" style="186" customWidth="1"/>
    <col min="3082" max="3082" width="10.33203125" style="186" customWidth="1"/>
    <col min="3083" max="3083" width="11.6640625" style="186" customWidth="1"/>
    <col min="3084" max="3084" width="15.83203125" style="186" customWidth="1"/>
    <col min="3085" max="3085" width="10.83203125" style="186" customWidth="1"/>
    <col min="3086" max="3086" width="12.5" style="186" customWidth="1"/>
    <col min="3087" max="3328" width="10.33203125" style="186"/>
    <col min="3329" max="3329" width="8.33203125" style="186" customWidth="1"/>
    <col min="3330" max="3330" width="60.1640625" style="186" bestFit="1" customWidth="1"/>
    <col min="3331" max="3331" width="9.5" style="186" bestFit="1" customWidth="1"/>
    <col min="3332" max="3332" width="8.6640625" style="186" bestFit="1" customWidth="1"/>
    <col min="3333" max="3333" width="12.5" style="186" customWidth="1"/>
    <col min="3334" max="3334" width="23.33203125" style="186" bestFit="1" customWidth="1"/>
    <col min="3335" max="3335" width="13.6640625" style="186" customWidth="1"/>
    <col min="3336" max="3337" width="14.83203125" style="186" customWidth="1"/>
    <col min="3338" max="3338" width="10.33203125" style="186" customWidth="1"/>
    <col min="3339" max="3339" width="11.6640625" style="186" customWidth="1"/>
    <col min="3340" max="3340" width="15.83203125" style="186" customWidth="1"/>
    <col min="3341" max="3341" width="10.83203125" style="186" customWidth="1"/>
    <col min="3342" max="3342" width="12.5" style="186" customWidth="1"/>
    <col min="3343" max="3584" width="10.33203125" style="186"/>
    <col min="3585" max="3585" width="8.33203125" style="186" customWidth="1"/>
    <col min="3586" max="3586" width="60.1640625" style="186" bestFit="1" customWidth="1"/>
    <col min="3587" max="3587" width="9.5" style="186" bestFit="1" customWidth="1"/>
    <col min="3588" max="3588" width="8.6640625" style="186" bestFit="1" customWidth="1"/>
    <col min="3589" max="3589" width="12.5" style="186" customWidth="1"/>
    <col min="3590" max="3590" width="23.33203125" style="186" bestFit="1" customWidth="1"/>
    <col min="3591" max="3591" width="13.6640625" style="186" customWidth="1"/>
    <col min="3592" max="3593" width="14.83203125" style="186" customWidth="1"/>
    <col min="3594" max="3594" width="10.33203125" style="186" customWidth="1"/>
    <col min="3595" max="3595" width="11.6640625" style="186" customWidth="1"/>
    <col min="3596" max="3596" width="15.83203125" style="186" customWidth="1"/>
    <col min="3597" max="3597" width="10.83203125" style="186" customWidth="1"/>
    <col min="3598" max="3598" width="12.5" style="186" customWidth="1"/>
    <col min="3599" max="3840" width="10.33203125" style="186"/>
    <col min="3841" max="3841" width="8.33203125" style="186" customWidth="1"/>
    <col min="3842" max="3842" width="60.1640625" style="186" bestFit="1" customWidth="1"/>
    <col min="3843" max="3843" width="9.5" style="186" bestFit="1" customWidth="1"/>
    <col min="3844" max="3844" width="8.6640625" style="186" bestFit="1" customWidth="1"/>
    <col min="3845" max="3845" width="12.5" style="186" customWidth="1"/>
    <col min="3846" max="3846" width="23.33203125" style="186" bestFit="1" customWidth="1"/>
    <col min="3847" max="3847" width="13.6640625" style="186" customWidth="1"/>
    <col min="3848" max="3849" width="14.83203125" style="186" customWidth="1"/>
    <col min="3850" max="3850" width="10.33203125" style="186" customWidth="1"/>
    <col min="3851" max="3851" width="11.6640625" style="186" customWidth="1"/>
    <col min="3852" max="3852" width="15.83203125" style="186" customWidth="1"/>
    <col min="3853" max="3853" width="10.83203125" style="186" customWidth="1"/>
    <col min="3854" max="3854" width="12.5" style="186" customWidth="1"/>
    <col min="3855" max="4096" width="10.33203125" style="186"/>
    <col min="4097" max="4097" width="8.33203125" style="186" customWidth="1"/>
    <col min="4098" max="4098" width="60.1640625" style="186" bestFit="1" customWidth="1"/>
    <col min="4099" max="4099" width="9.5" style="186" bestFit="1" customWidth="1"/>
    <col min="4100" max="4100" width="8.6640625" style="186" bestFit="1" customWidth="1"/>
    <col min="4101" max="4101" width="12.5" style="186" customWidth="1"/>
    <col min="4102" max="4102" width="23.33203125" style="186" bestFit="1" customWidth="1"/>
    <col min="4103" max="4103" width="13.6640625" style="186" customWidth="1"/>
    <col min="4104" max="4105" width="14.83203125" style="186" customWidth="1"/>
    <col min="4106" max="4106" width="10.33203125" style="186" customWidth="1"/>
    <col min="4107" max="4107" width="11.6640625" style="186" customWidth="1"/>
    <col min="4108" max="4108" width="15.83203125" style="186" customWidth="1"/>
    <col min="4109" max="4109" width="10.83203125" style="186" customWidth="1"/>
    <col min="4110" max="4110" width="12.5" style="186" customWidth="1"/>
    <col min="4111" max="4352" width="10.33203125" style="186"/>
    <col min="4353" max="4353" width="8.33203125" style="186" customWidth="1"/>
    <col min="4354" max="4354" width="60.1640625" style="186" bestFit="1" customWidth="1"/>
    <col min="4355" max="4355" width="9.5" style="186" bestFit="1" customWidth="1"/>
    <col min="4356" max="4356" width="8.6640625" style="186" bestFit="1" customWidth="1"/>
    <col min="4357" max="4357" width="12.5" style="186" customWidth="1"/>
    <col min="4358" max="4358" width="23.33203125" style="186" bestFit="1" customWidth="1"/>
    <col min="4359" max="4359" width="13.6640625" style="186" customWidth="1"/>
    <col min="4360" max="4361" width="14.83203125" style="186" customWidth="1"/>
    <col min="4362" max="4362" width="10.33203125" style="186" customWidth="1"/>
    <col min="4363" max="4363" width="11.6640625" style="186" customWidth="1"/>
    <col min="4364" max="4364" width="15.83203125" style="186" customWidth="1"/>
    <col min="4365" max="4365" width="10.83203125" style="186" customWidth="1"/>
    <col min="4366" max="4366" width="12.5" style="186" customWidth="1"/>
    <col min="4367" max="4608" width="10.33203125" style="186"/>
    <col min="4609" max="4609" width="8.33203125" style="186" customWidth="1"/>
    <col min="4610" max="4610" width="60.1640625" style="186" bestFit="1" customWidth="1"/>
    <col min="4611" max="4611" width="9.5" style="186" bestFit="1" customWidth="1"/>
    <col min="4612" max="4612" width="8.6640625" style="186" bestFit="1" customWidth="1"/>
    <col min="4613" max="4613" width="12.5" style="186" customWidth="1"/>
    <col min="4614" max="4614" width="23.33203125" style="186" bestFit="1" customWidth="1"/>
    <col min="4615" max="4615" width="13.6640625" style="186" customWidth="1"/>
    <col min="4616" max="4617" width="14.83203125" style="186" customWidth="1"/>
    <col min="4618" max="4618" width="10.33203125" style="186" customWidth="1"/>
    <col min="4619" max="4619" width="11.6640625" style="186" customWidth="1"/>
    <col min="4620" max="4620" width="15.83203125" style="186" customWidth="1"/>
    <col min="4621" max="4621" width="10.83203125" style="186" customWidth="1"/>
    <col min="4622" max="4622" width="12.5" style="186" customWidth="1"/>
    <col min="4623" max="4864" width="10.33203125" style="186"/>
    <col min="4865" max="4865" width="8.33203125" style="186" customWidth="1"/>
    <col min="4866" max="4866" width="60.1640625" style="186" bestFit="1" customWidth="1"/>
    <col min="4867" max="4867" width="9.5" style="186" bestFit="1" customWidth="1"/>
    <col min="4868" max="4868" width="8.6640625" style="186" bestFit="1" customWidth="1"/>
    <col min="4869" max="4869" width="12.5" style="186" customWidth="1"/>
    <col min="4870" max="4870" width="23.33203125" style="186" bestFit="1" customWidth="1"/>
    <col min="4871" max="4871" width="13.6640625" style="186" customWidth="1"/>
    <col min="4872" max="4873" width="14.83203125" style="186" customWidth="1"/>
    <col min="4874" max="4874" width="10.33203125" style="186" customWidth="1"/>
    <col min="4875" max="4875" width="11.6640625" style="186" customWidth="1"/>
    <col min="4876" max="4876" width="15.83203125" style="186" customWidth="1"/>
    <col min="4877" max="4877" width="10.83203125" style="186" customWidth="1"/>
    <col min="4878" max="4878" width="12.5" style="186" customWidth="1"/>
    <col min="4879" max="5120" width="10.33203125" style="186"/>
    <col min="5121" max="5121" width="8.33203125" style="186" customWidth="1"/>
    <col min="5122" max="5122" width="60.1640625" style="186" bestFit="1" customWidth="1"/>
    <col min="5123" max="5123" width="9.5" style="186" bestFit="1" customWidth="1"/>
    <col min="5124" max="5124" width="8.6640625" style="186" bestFit="1" customWidth="1"/>
    <col min="5125" max="5125" width="12.5" style="186" customWidth="1"/>
    <col min="5126" max="5126" width="23.33203125" style="186" bestFit="1" customWidth="1"/>
    <col min="5127" max="5127" width="13.6640625" style="186" customWidth="1"/>
    <col min="5128" max="5129" width="14.83203125" style="186" customWidth="1"/>
    <col min="5130" max="5130" width="10.33203125" style="186" customWidth="1"/>
    <col min="5131" max="5131" width="11.6640625" style="186" customWidth="1"/>
    <col min="5132" max="5132" width="15.83203125" style="186" customWidth="1"/>
    <col min="5133" max="5133" width="10.83203125" style="186" customWidth="1"/>
    <col min="5134" max="5134" width="12.5" style="186" customWidth="1"/>
    <col min="5135" max="5376" width="10.33203125" style="186"/>
    <col min="5377" max="5377" width="8.33203125" style="186" customWidth="1"/>
    <col min="5378" max="5378" width="60.1640625" style="186" bestFit="1" customWidth="1"/>
    <col min="5379" max="5379" width="9.5" style="186" bestFit="1" customWidth="1"/>
    <col min="5380" max="5380" width="8.6640625" style="186" bestFit="1" customWidth="1"/>
    <col min="5381" max="5381" width="12.5" style="186" customWidth="1"/>
    <col min="5382" max="5382" width="23.33203125" style="186" bestFit="1" customWidth="1"/>
    <col min="5383" max="5383" width="13.6640625" style="186" customWidth="1"/>
    <col min="5384" max="5385" width="14.83203125" style="186" customWidth="1"/>
    <col min="5386" max="5386" width="10.33203125" style="186" customWidth="1"/>
    <col min="5387" max="5387" width="11.6640625" style="186" customWidth="1"/>
    <col min="5388" max="5388" width="15.83203125" style="186" customWidth="1"/>
    <col min="5389" max="5389" width="10.83203125" style="186" customWidth="1"/>
    <col min="5390" max="5390" width="12.5" style="186" customWidth="1"/>
    <col min="5391" max="5632" width="10.33203125" style="186"/>
    <col min="5633" max="5633" width="8.33203125" style="186" customWidth="1"/>
    <col min="5634" max="5634" width="60.1640625" style="186" bestFit="1" customWidth="1"/>
    <col min="5635" max="5635" width="9.5" style="186" bestFit="1" customWidth="1"/>
    <col min="5636" max="5636" width="8.6640625" style="186" bestFit="1" customWidth="1"/>
    <col min="5637" max="5637" width="12.5" style="186" customWidth="1"/>
    <col min="5638" max="5638" width="23.33203125" style="186" bestFit="1" customWidth="1"/>
    <col min="5639" max="5639" width="13.6640625" style="186" customWidth="1"/>
    <col min="5640" max="5641" width="14.83203125" style="186" customWidth="1"/>
    <col min="5642" max="5642" width="10.33203125" style="186" customWidth="1"/>
    <col min="5643" max="5643" width="11.6640625" style="186" customWidth="1"/>
    <col min="5644" max="5644" width="15.83203125" style="186" customWidth="1"/>
    <col min="5645" max="5645" width="10.83203125" style="186" customWidth="1"/>
    <col min="5646" max="5646" width="12.5" style="186" customWidth="1"/>
    <col min="5647" max="5888" width="10.33203125" style="186"/>
    <col min="5889" max="5889" width="8.33203125" style="186" customWidth="1"/>
    <col min="5890" max="5890" width="60.1640625" style="186" bestFit="1" customWidth="1"/>
    <col min="5891" max="5891" width="9.5" style="186" bestFit="1" customWidth="1"/>
    <col min="5892" max="5892" width="8.6640625" style="186" bestFit="1" customWidth="1"/>
    <col min="5893" max="5893" width="12.5" style="186" customWidth="1"/>
    <col min="5894" max="5894" width="23.33203125" style="186" bestFit="1" customWidth="1"/>
    <col min="5895" max="5895" width="13.6640625" style="186" customWidth="1"/>
    <col min="5896" max="5897" width="14.83203125" style="186" customWidth="1"/>
    <col min="5898" max="5898" width="10.33203125" style="186" customWidth="1"/>
    <col min="5899" max="5899" width="11.6640625" style="186" customWidth="1"/>
    <col min="5900" max="5900" width="15.83203125" style="186" customWidth="1"/>
    <col min="5901" max="5901" width="10.83203125" style="186" customWidth="1"/>
    <col min="5902" max="5902" width="12.5" style="186" customWidth="1"/>
    <col min="5903" max="6144" width="10.33203125" style="186"/>
    <col min="6145" max="6145" width="8.33203125" style="186" customWidth="1"/>
    <col min="6146" max="6146" width="60.1640625" style="186" bestFit="1" customWidth="1"/>
    <col min="6147" max="6147" width="9.5" style="186" bestFit="1" customWidth="1"/>
    <col min="6148" max="6148" width="8.6640625" style="186" bestFit="1" customWidth="1"/>
    <col min="6149" max="6149" width="12.5" style="186" customWidth="1"/>
    <col min="6150" max="6150" width="23.33203125" style="186" bestFit="1" customWidth="1"/>
    <col min="6151" max="6151" width="13.6640625" style="186" customWidth="1"/>
    <col min="6152" max="6153" width="14.83203125" style="186" customWidth="1"/>
    <col min="6154" max="6154" width="10.33203125" style="186" customWidth="1"/>
    <col min="6155" max="6155" width="11.6640625" style="186" customWidth="1"/>
    <col min="6156" max="6156" width="15.83203125" style="186" customWidth="1"/>
    <col min="6157" max="6157" width="10.83203125" style="186" customWidth="1"/>
    <col min="6158" max="6158" width="12.5" style="186" customWidth="1"/>
    <col min="6159" max="6400" width="10.33203125" style="186"/>
    <col min="6401" max="6401" width="8.33203125" style="186" customWidth="1"/>
    <col min="6402" max="6402" width="60.1640625" style="186" bestFit="1" customWidth="1"/>
    <col min="6403" max="6403" width="9.5" style="186" bestFit="1" customWidth="1"/>
    <col min="6404" max="6404" width="8.6640625" style="186" bestFit="1" customWidth="1"/>
    <col min="6405" max="6405" width="12.5" style="186" customWidth="1"/>
    <col min="6406" max="6406" width="23.33203125" style="186" bestFit="1" customWidth="1"/>
    <col min="6407" max="6407" width="13.6640625" style="186" customWidth="1"/>
    <col min="6408" max="6409" width="14.83203125" style="186" customWidth="1"/>
    <col min="6410" max="6410" width="10.33203125" style="186" customWidth="1"/>
    <col min="6411" max="6411" width="11.6640625" style="186" customWidth="1"/>
    <col min="6412" max="6412" width="15.83203125" style="186" customWidth="1"/>
    <col min="6413" max="6413" width="10.83203125" style="186" customWidth="1"/>
    <col min="6414" max="6414" width="12.5" style="186" customWidth="1"/>
    <col min="6415" max="6656" width="10.33203125" style="186"/>
    <col min="6657" max="6657" width="8.33203125" style="186" customWidth="1"/>
    <col min="6658" max="6658" width="60.1640625" style="186" bestFit="1" customWidth="1"/>
    <col min="6659" max="6659" width="9.5" style="186" bestFit="1" customWidth="1"/>
    <col min="6660" max="6660" width="8.6640625" style="186" bestFit="1" customWidth="1"/>
    <col min="6661" max="6661" width="12.5" style="186" customWidth="1"/>
    <col min="6662" max="6662" width="23.33203125" style="186" bestFit="1" customWidth="1"/>
    <col min="6663" max="6663" width="13.6640625" style="186" customWidth="1"/>
    <col min="6664" max="6665" width="14.83203125" style="186" customWidth="1"/>
    <col min="6666" max="6666" width="10.33203125" style="186" customWidth="1"/>
    <col min="6667" max="6667" width="11.6640625" style="186" customWidth="1"/>
    <col min="6668" max="6668" width="15.83203125" style="186" customWidth="1"/>
    <col min="6669" max="6669" width="10.83203125" style="186" customWidth="1"/>
    <col min="6670" max="6670" width="12.5" style="186" customWidth="1"/>
    <col min="6671" max="6912" width="10.33203125" style="186"/>
    <col min="6913" max="6913" width="8.33203125" style="186" customWidth="1"/>
    <col min="6914" max="6914" width="60.1640625" style="186" bestFit="1" customWidth="1"/>
    <col min="6915" max="6915" width="9.5" style="186" bestFit="1" customWidth="1"/>
    <col min="6916" max="6916" width="8.6640625" style="186" bestFit="1" customWidth="1"/>
    <col min="6917" max="6917" width="12.5" style="186" customWidth="1"/>
    <col min="6918" max="6918" width="23.33203125" style="186" bestFit="1" customWidth="1"/>
    <col min="6919" max="6919" width="13.6640625" style="186" customWidth="1"/>
    <col min="6920" max="6921" width="14.83203125" style="186" customWidth="1"/>
    <col min="6922" max="6922" width="10.33203125" style="186" customWidth="1"/>
    <col min="6923" max="6923" width="11.6640625" style="186" customWidth="1"/>
    <col min="6924" max="6924" width="15.83203125" style="186" customWidth="1"/>
    <col min="6925" max="6925" width="10.83203125" style="186" customWidth="1"/>
    <col min="6926" max="6926" width="12.5" style="186" customWidth="1"/>
    <col min="6927" max="7168" width="10.33203125" style="186"/>
    <col min="7169" max="7169" width="8.33203125" style="186" customWidth="1"/>
    <col min="7170" max="7170" width="60.1640625" style="186" bestFit="1" customWidth="1"/>
    <col min="7171" max="7171" width="9.5" style="186" bestFit="1" customWidth="1"/>
    <col min="7172" max="7172" width="8.6640625" style="186" bestFit="1" customWidth="1"/>
    <col min="7173" max="7173" width="12.5" style="186" customWidth="1"/>
    <col min="7174" max="7174" width="23.33203125" style="186" bestFit="1" customWidth="1"/>
    <col min="7175" max="7175" width="13.6640625" style="186" customWidth="1"/>
    <col min="7176" max="7177" width="14.83203125" style="186" customWidth="1"/>
    <col min="7178" max="7178" width="10.33203125" style="186" customWidth="1"/>
    <col min="7179" max="7179" width="11.6640625" style="186" customWidth="1"/>
    <col min="7180" max="7180" width="15.83203125" style="186" customWidth="1"/>
    <col min="7181" max="7181" width="10.83203125" style="186" customWidth="1"/>
    <col min="7182" max="7182" width="12.5" style="186" customWidth="1"/>
    <col min="7183" max="7424" width="10.33203125" style="186"/>
    <col min="7425" max="7425" width="8.33203125" style="186" customWidth="1"/>
    <col min="7426" max="7426" width="60.1640625" style="186" bestFit="1" customWidth="1"/>
    <col min="7427" max="7427" width="9.5" style="186" bestFit="1" customWidth="1"/>
    <col min="7428" max="7428" width="8.6640625" style="186" bestFit="1" customWidth="1"/>
    <col min="7429" max="7429" width="12.5" style="186" customWidth="1"/>
    <col min="7430" max="7430" width="23.33203125" style="186" bestFit="1" customWidth="1"/>
    <col min="7431" max="7431" width="13.6640625" style="186" customWidth="1"/>
    <col min="7432" max="7433" width="14.83203125" style="186" customWidth="1"/>
    <col min="7434" max="7434" width="10.33203125" style="186" customWidth="1"/>
    <col min="7435" max="7435" width="11.6640625" style="186" customWidth="1"/>
    <col min="7436" max="7436" width="15.83203125" style="186" customWidth="1"/>
    <col min="7437" max="7437" width="10.83203125" style="186" customWidth="1"/>
    <col min="7438" max="7438" width="12.5" style="186" customWidth="1"/>
    <col min="7439" max="7680" width="10.33203125" style="186"/>
    <col min="7681" max="7681" width="8.33203125" style="186" customWidth="1"/>
    <col min="7682" max="7682" width="60.1640625" style="186" bestFit="1" customWidth="1"/>
    <col min="7683" max="7683" width="9.5" style="186" bestFit="1" customWidth="1"/>
    <col min="7684" max="7684" width="8.6640625" style="186" bestFit="1" customWidth="1"/>
    <col min="7685" max="7685" width="12.5" style="186" customWidth="1"/>
    <col min="7686" max="7686" width="23.33203125" style="186" bestFit="1" customWidth="1"/>
    <col min="7687" max="7687" width="13.6640625" style="186" customWidth="1"/>
    <col min="7688" max="7689" width="14.83203125" style="186" customWidth="1"/>
    <col min="7690" max="7690" width="10.33203125" style="186" customWidth="1"/>
    <col min="7691" max="7691" width="11.6640625" style="186" customWidth="1"/>
    <col min="7692" max="7692" width="15.83203125" style="186" customWidth="1"/>
    <col min="7693" max="7693" width="10.83203125" style="186" customWidth="1"/>
    <col min="7694" max="7694" width="12.5" style="186" customWidth="1"/>
    <col min="7695" max="7936" width="10.33203125" style="186"/>
    <col min="7937" max="7937" width="8.33203125" style="186" customWidth="1"/>
    <col min="7938" max="7938" width="60.1640625" style="186" bestFit="1" customWidth="1"/>
    <col min="7939" max="7939" width="9.5" style="186" bestFit="1" customWidth="1"/>
    <col min="7940" max="7940" width="8.6640625" style="186" bestFit="1" customWidth="1"/>
    <col min="7941" max="7941" width="12.5" style="186" customWidth="1"/>
    <col min="7942" max="7942" width="23.33203125" style="186" bestFit="1" customWidth="1"/>
    <col min="7943" max="7943" width="13.6640625" style="186" customWidth="1"/>
    <col min="7944" max="7945" width="14.83203125" style="186" customWidth="1"/>
    <col min="7946" max="7946" width="10.33203125" style="186" customWidth="1"/>
    <col min="7947" max="7947" width="11.6640625" style="186" customWidth="1"/>
    <col min="7948" max="7948" width="15.83203125" style="186" customWidth="1"/>
    <col min="7949" max="7949" width="10.83203125" style="186" customWidth="1"/>
    <col min="7950" max="7950" width="12.5" style="186" customWidth="1"/>
    <col min="7951" max="8192" width="10.33203125" style="186"/>
    <col min="8193" max="8193" width="8.33203125" style="186" customWidth="1"/>
    <col min="8194" max="8194" width="60.1640625" style="186" bestFit="1" customWidth="1"/>
    <col min="8195" max="8195" width="9.5" style="186" bestFit="1" customWidth="1"/>
    <col min="8196" max="8196" width="8.6640625" style="186" bestFit="1" customWidth="1"/>
    <col min="8197" max="8197" width="12.5" style="186" customWidth="1"/>
    <col min="8198" max="8198" width="23.33203125" style="186" bestFit="1" customWidth="1"/>
    <col min="8199" max="8199" width="13.6640625" style="186" customWidth="1"/>
    <col min="8200" max="8201" width="14.83203125" style="186" customWidth="1"/>
    <col min="8202" max="8202" width="10.33203125" style="186" customWidth="1"/>
    <col min="8203" max="8203" width="11.6640625" style="186" customWidth="1"/>
    <col min="8204" max="8204" width="15.83203125" style="186" customWidth="1"/>
    <col min="8205" max="8205" width="10.83203125" style="186" customWidth="1"/>
    <col min="8206" max="8206" width="12.5" style="186" customWidth="1"/>
    <col min="8207" max="8448" width="10.33203125" style="186"/>
    <col min="8449" max="8449" width="8.33203125" style="186" customWidth="1"/>
    <col min="8450" max="8450" width="60.1640625" style="186" bestFit="1" customWidth="1"/>
    <col min="8451" max="8451" width="9.5" style="186" bestFit="1" customWidth="1"/>
    <col min="8452" max="8452" width="8.6640625" style="186" bestFit="1" customWidth="1"/>
    <col min="8453" max="8453" width="12.5" style="186" customWidth="1"/>
    <col min="8454" max="8454" width="23.33203125" style="186" bestFit="1" customWidth="1"/>
    <col min="8455" max="8455" width="13.6640625" style="186" customWidth="1"/>
    <col min="8456" max="8457" width="14.83203125" style="186" customWidth="1"/>
    <col min="8458" max="8458" width="10.33203125" style="186" customWidth="1"/>
    <col min="8459" max="8459" width="11.6640625" style="186" customWidth="1"/>
    <col min="8460" max="8460" width="15.83203125" style="186" customWidth="1"/>
    <col min="8461" max="8461" width="10.83203125" style="186" customWidth="1"/>
    <col min="8462" max="8462" width="12.5" style="186" customWidth="1"/>
    <col min="8463" max="8704" width="10.33203125" style="186"/>
    <col min="8705" max="8705" width="8.33203125" style="186" customWidth="1"/>
    <col min="8706" max="8706" width="60.1640625" style="186" bestFit="1" customWidth="1"/>
    <col min="8707" max="8707" width="9.5" style="186" bestFit="1" customWidth="1"/>
    <col min="8708" max="8708" width="8.6640625" style="186" bestFit="1" customWidth="1"/>
    <col min="8709" max="8709" width="12.5" style="186" customWidth="1"/>
    <col min="8710" max="8710" width="23.33203125" style="186" bestFit="1" customWidth="1"/>
    <col min="8711" max="8711" width="13.6640625" style="186" customWidth="1"/>
    <col min="8712" max="8713" width="14.83203125" style="186" customWidth="1"/>
    <col min="8714" max="8714" width="10.33203125" style="186" customWidth="1"/>
    <col min="8715" max="8715" width="11.6640625" style="186" customWidth="1"/>
    <col min="8716" max="8716" width="15.83203125" style="186" customWidth="1"/>
    <col min="8717" max="8717" width="10.83203125" style="186" customWidth="1"/>
    <col min="8718" max="8718" width="12.5" style="186" customWidth="1"/>
    <col min="8719" max="8960" width="10.33203125" style="186"/>
    <col min="8961" max="8961" width="8.33203125" style="186" customWidth="1"/>
    <col min="8962" max="8962" width="60.1640625" style="186" bestFit="1" customWidth="1"/>
    <col min="8963" max="8963" width="9.5" style="186" bestFit="1" customWidth="1"/>
    <col min="8964" max="8964" width="8.6640625" style="186" bestFit="1" customWidth="1"/>
    <col min="8965" max="8965" width="12.5" style="186" customWidth="1"/>
    <col min="8966" max="8966" width="23.33203125" style="186" bestFit="1" customWidth="1"/>
    <col min="8967" max="8967" width="13.6640625" style="186" customWidth="1"/>
    <col min="8968" max="8969" width="14.83203125" style="186" customWidth="1"/>
    <col min="8970" max="8970" width="10.33203125" style="186" customWidth="1"/>
    <col min="8971" max="8971" width="11.6640625" style="186" customWidth="1"/>
    <col min="8972" max="8972" width="15.83203125" style="186" customWidth="1"/>
    <col min="8973" max="8973" width="10.83203125" style="186" customWidth="1"/>
    <col min="8974" max="8974" width="12.5" style="186" customWidth="1"/>
    <col min="8975" max="9216" width="10.33203125" style="186"/>
    <col min="9217" max="9217" width="8.33203125" style="186" customWidth="1"/>
    <col min="9218" max="9218" width="60.1640625" style="186" bestFit="1" customWidth="1"/>
    <col min="9219" max="9219" width="9.5" style="186" bestFit="1" customWidth="1"/>
    <col min="9220" max="9220" width="8.6640625" style="186" bestFit="1" customWidth="1"/>
    <col min="9221" max="9221" width="12.5" style="186" customWidth="1"/>
    <col min="9222" max="9222" width="23.33203125" style="186" bestFit="1" customWidth="1"/>
    <col min="9223" max="9223" width="13.6640625" style="186" customWidth="1"/>
    <col min="9224" max="9225" width="14.83203125" style="186" customWidth="1"/>
    <col min="9226" max="9226" width="10.33203125" style="186" customWidth="1"/>
    <col min="9227" max="9227" width="11.6640625" style="186" customWidth="1"/>
    <col min="9228" max="9228" width="15.83203125" style="186" customWidth="1"/>
    <col min="9229" max="9229" width="10.83203125" style="186" customWidth="1"/>
    <col min="9230" max="9230" width="12.5" style="186" customWidth="1"/>
    <col min="9231" max="9472" width="10.33203125" style="186"/>
    <col min="9473" max="9473" width="8.33203125" style="186" customWidth="1"/>
    <col min="9474" max="9474" width="60.1640625" style="186" bestFit="1" customWidth="1"/>
    <col min="9475" max="9475" width="9.5" style="186" bestFit="1" customWidth="1"/>
    <col min="9476" max="9476" width="8.6640625" style="186" bestFit="1" customWidth="1"/>
    <col min="9477" max="9477" width="12.5" style="186" customWidth="1"/>
    <col min="9478" max="9478" width="23.33203125" style="186" bestFit="1" customWidth="1"/>
    <col min="9479" max="9479" width="13.6640625" style="186" customWidth="1"/>
    <col min="9480" max="9481" width="14.83203125" style="186" customWidth="1"/>
    <col min="9482" max="9482" width="10.33203125" style="186" customWidth="1"/>
    <col min="9483" max="9483" width="11.6640625" style="186" customWidth="1"/>
    <col min="9484" max="9484" width="15.83203125" style="186" customWidth="1"/>
    <col min="9485" max="9485" width="10.83203125" style="186" customWidth="1"/>
    <col min="9486" max="9486" width="12.5" style="186" customWidth="1"/>
    <col min="9487" max="9728" width="10.33203125" style="186"/>
    <col min="9729" max="9729" width="8.33203125" style="186" customWidth="1"/>
    <col min="9730" max="9730" width="60.1640625" style="186" bestFit="1" customWidth="1"/>
    <col min="9731" max="9731" width="9.5" style="186" bestFit="1" customWidth="1"/>
    <col min="9732" max="9732" width="8.6640625" style="186" bestFit="1" customWidth="1"/>
    <col min="9733" max="9733" width="12.5" style="186" customWidth="1"/>
    <col min="9734" max="9734" width="23.33203125" style="186" bestFit="1" customWidth="1"/>
    <col min="9735" max="9735" width="13.6640625" style="186" customWidth="1"/>
    <col min="9736" max="9737" width="14.83203125" style="186" customWidth="1"/>
    <col min="9738" max="9738" width="10.33203125" style="186" customWidth="1"/>
    <col min="9739" max="9739" width="11.6640625" style="186" customWidth="1"/>
    <col min="9740" max="9740" width="15.83203125" style="186" customWidth="1"/>
    <col min="9741" max="9741" width="10.83203125" style="186" customWidth="1"/>
    <col min="9742" max="9742" width="12.5" style="186" customWidth="1"/>
    <col min="9743" max="9984" width="10.33203125" style="186"/>
    <col min="9985" max="9985" width="8.33203125" style="186" customWidth="1"/>
    <col min="9986" max="9986" width="60.1640625" style="186" bestFit="1" customWidth="1"/>
    <col min="9987" max="9987" width="9.5" style="186" bestFit="1" customWidth="1"/>
    <col min="9988" max="9988" width="8.6640625" style="186" bestFit="1" customWidth="1"/>
    <col min="9989" max="9989" width="12.5" style="186" customWidth="1"/>
    <col min="9990" max="9990" width="23.33203125" style="186" bestFit="1" customWidth="1"/>
    <col min="9991" max="9991" width="13.6640625" style="186" customWidth="1"/>
    <col min="9992" max="9993" width="14.83203125" style="186" customWidth="1"/>
    <col min="9994" max="9994" width="10.33203125" style="186" customWidth="1"/>
    <col min="9995" max="9995" width="11.6640625" style="186" customWidth="1"/>
    <col min="9996" max="9996" width="15.83203125" style="186" customWidth="1"/>
    <col min="9997" max="9997" width="10.83203125" style="186" customWidth="1"/>
    <col min="9998" max="9998" width="12.5" style="186" customWidth="1"/>
    <col min="9999" max="10240" width="10.33203125" style="186"/>
    <col min="10241" max="10241" width="8.33203125" style="186" customWidth="1"/>
    <col min="10242" max="10242" width="60.1640625" style="186" bestFit="1" customWidth="1"/>
    <col min="10243" max="10243" width="9.5" style="186" bestFit="1" customWidth="1"/>
    <col min="10244" max="10244" width="8.6640625" style="186" bestFit="1" customWidth="1"/>
    <col min="10245" max="10245" width="12.5" style="186" customWidth="1"/>
    <col min="10246" max="10246" width="23.33203125" style="186" bestFit="1" customWidth="1"/>
    <col min="10247" max="10247" width="13.6640625" style="186" customWidth="1"/>
    <col min="10248" max="10249" width="14.83203125" style="186" customWidth="1"/>
    <col min="10250" max="10250" width="10.33203125" style="186" customWidth="1"/>
    <col min="10251" max="10251" width="11.6640625" style="186" customWidth="1"/>
    <col min="10252" max="10252" width="15.83203125" style="186" customWidth="1"/>
    <col min="10253" max="10253" width="10.83203125" style="186" customWidth="1"/>
    <col min="10254" max="10254" width="12.5" style="186" customWidth="1"/>
    <col min="10255" max="10496" width="10.33203125" style="186"/>
    <col min="10497" max="10497" width="8.33203125" style="186" customWidth="1"/>
    <col min="10498" max="10498" width="60.1640625" style="186" bestFit="1" customWidth="1"/>
    <col min="10499" max="10499" width="9.5" style="186" bestFit="1" customWidth="1"/>
    <col min="10500" max="10500" width="8.6640625" style="186" bestFit="1" customWidth="1"/>
    <col min="10501" max="10501" width="12.5" style="186" customWidth="1"/>
    <col min="10502" max="10502" width="23.33203125" style="186" bestFit="1" customWidth="1"/>
    <col min="10503" max="10503" width="13.6640625" style="186" customWidth="1"/>
    <col min="10504" max="10505" width="14.83203125" style="186" customWidth="1"/>
    <col min="10506" max="10506" width="10.33203125" style="186" customWidth="1"/>
    <col min="10507" max="10507" width="11.6640625" style="186" customWidth="1"/>
    <col min="10508" max="10508" width="15.83203125" style="186" customWidth="1"/>
    <col min="10509" max="10509" width="10.83203125" style="186" customWidth="1"/>
    <col min="10510" max="10510" width="12.5" style="186" customWidth="1"/>
    <col min="10511" max="10752" width="10.33203125" style="186"/>
    <col min="10753" max="10753" width="8.33203125" style="186" customWidth="1"/>
    <col min="10754" max="10754" width="60.1640625" style="186" bestFit="1" customWidth="1"/>
    <col min="10755" max="10755" width="9.5" style="186" bestFit="1" customWidth="1"/>
    <col min="10756" max="10756" width="8.6640625" style="186" bestFit="1" customWidth="1"/>
    <col min="10757" max="10757" width="12.5" style="186" customWidth="1"/>
    <col min="10758" max="10758" width="23.33203125" style="186" bestFit="1" customWidth="1"/>
    <col min="10759" max="10759" width="13.6640625" style="186" customWidth="1"/>
    <col min="10760" max="10761" width="14.83203125" style="186" customWidth="1"/>
    <col min="10762" max="10762" width="10.33203125" style="186" customWidth="1"/>
    <col min="10763" max="10763" width="11.6640625" style="186" customWidth="1"/>
    <col min="10764" max="10764" width="15.83203125" style="186" customWidth="1"/>
    <col min="10765" max="10765" width="10.83203125" style="186" customWidth="1"/>
    <col min="10766" max="10766" width="12.5" style="186" customWidth="1"/>
    <col min="10767" max="11008" width="10.33203125" style="186"/>
    <col min="11009" max="11009" width="8.33203125" style="186" customWidth="1"/>
    <col min="11010" max="11010" width="60.1640625" style="186" bestFit="1" customWidth="1"/>
    <col min="11011" max="11011" width="9.5" style="186" bestFit="1" customWidth="1"/>
    <col min="11012" max="11012" width="8.6640625" style="186" bestFit="1" customWidth="1"/>
    <col min="11013" max="11013" width="12.5" style="186" customWidth="1"/>
    <col min="11014" max="11014" width="23.33203125" style="186" bestFit="1" customWidth="1"/>
    <col min="11015" max="11015" width="13.6640625" style="186" customWidth="1"/>
    <col min="11016" max="11017" width="14.83203125" style="186" customWidth="1"/>
    <col min="11018" max="11018" width="10.33203125" style="186" customWidth="1"/>
    <col min="11019" max="11019" width="11.6640625" style="186" customWidth="1"/>
    <col min="11020" max="11020" width="15.83203125" style="186" customWidth="1"/>
    <col min="11021" max="11021" width="10.83203125" style="186" customWidth="1"/>
    <col min="11022" max="11022" width="12.5" style="186" customWidth="1"/>
    <col min="11023" max="11264" width="10.33203125" style="186"/>
    <col min="11265" max="11265" width="8.33203125" style="186" customWidth="1"/>
    <col min="11266" max="11266" width="60.1640625" style="186" bestFit="1" customWidth="1"/>
    <col min="11267" max="11267" width="9.5" style="186" bestFit="1" customWidth="1"/>
    <col min="11268" max="11268" width="8.6640625" style="186" bestFit="1" customWidth="1"/>
    <col min="11269" max="11269" width="12.5" style="186" customWidth="1"/>
    <col min="11270" max="11270" width="23.33203125" style="186" bestFit="1" customWidth="1"/>
    <col min="11271" max="11271" width="13.6640625" style="186" customWidth="1"/>
    <col min="11272" max="11273" width="14.83203125" style="186" customWidth="1"/>
    <col min="11274" max="11274" width="10.33203125" style="186" customWidth="1"/>
    <col min="11275" max="11275" width="11.6640625" style="186" customWidth="1"/>
    <col min="11276" max="11276" width="15.83203125" style="186" customWidth="1"/>
    <col min="11277" max="11277" width="10.83203125" style="186" customWidth="1"/>
    <col min="11278" max="11278" width="12.5" style="186" customWidth="1"/>
    <col min="11279" max="11520" width="10.33203125" style="186"/>
    <col min="11521" max="11521" width="8.33203125" style="186" customWidth="1"/>
    <col min="11522" max="11522" width="60.1640625" style="186" bestFit="1" customWidth="1"/>
    <col min="11523" max="11523" width="9.5" style="186" bestFit="1" customWidth="1"/>
    <col min="11524" max="11524" width="8.6640625" style="186" bestFit="1" customWidth="1"/>
    <col min="11525" max="11525" width="12.5" style="186" customWidth="1"/>
    <col min="11526" max="11526" width="23.33203125" style="186" bestFit="1" customWidth="1"/>
    <col min="11527" max="11527" width="13.6640625" style="186" customWidth="1"/>
    <col min="11528" max="11529" width="14.83203125" style="186" customWidth="1"/>
    <col min="11530" max="11530" width="10.33203125" style="186" customWidth="1"/>
    <col min="11531" max="11531" width="11.6640625" style="186" customWidth="1"/>
    <col min="11532" max="11532" width="15.83203125" style="186" customWidth="1"/>
    <col min="11533" max="11533" width="10.83203125" style="186" customWidth="1"/>
    <col min="11534" max="11534" width="12.5" style="186" customWidth="1"/>
    <col min="11535" max="11776" width="10.33203125" style="186"/>
    <col min="11777" max="11777" width="8.33203125" style="186" customWidth="1"/>
    <col min="11778" max="11778" width="60.1640625" style="186" bestFit="1" customWidth="1"/>
    <col min="11779" max="11779" width="9.5" style="186" bestFit="1" customWidth="1"/>
    <col min="11780" max="11780" width="8.6640625" style="186" bestFit="1" customWidth="1"/>
    <col min="11781" max="11781" width="12.5" style="186" customWidth="1"/>
    <col min="11782" max="11782" width="23.33203125" style="186" bestFit="1" customWidth="1"/>
    <col min="11783" max="11783" width="13.6640625" style="186" customWidth="1"/>
    <col min="11784" max="11785" width="14.83203125" style="186" customWidth="1"/>
    <col min="11786" max="11786" width="10.33203125" style="186" customWidth="1"/>
    <col min="11787" max="11787" width="11.6640625" style="186" customWidth="1"/>
    <col min="11788" max="11788" width="15.83203125" style="186" customWidth="1"/>
    <col min="11789" max="11789" width="10.83203125" style="186" customWidth="1"/>
    <col min="11790" max="11790" width="12.5" style="186" customWidth="1"/>
    <col min="11791" max="12032" width="10.33203125" style="186"/>
    <col min="12033" max="12033" width="8.33203125" style="186" customWidth="1"/>
    <col min="12034" max="12034" width="60.1640625" style="186" bestFit="1" customWidth="1"/>
    <col min="12035" max="12035" width="9.5" style="186" bestFit="1" customWidth="1"/>
    <col min="12036" max="12036" width="8.6640625" style="186" bestFit="1" customWidth="1"/>
    <col min="12037" max="12037" width="12.5" style="186" customWidth="1"/>
    <col min="12038" max="12038" width="23.33203125" style="186" bestFit="1" customWidth="1"/>
    <col min="12039" max="12039" width="13.6640625" style="186" customWidth="1"/>
    <col min="12040" max="12041" width="14.83203125" style="186" customWidth="1"/>
    <col min="12042" max="12042" width="10.33203125" style="186" customWidth="1"/>
    <col min="12043" max="12043" width="11.6640625" style="186" customWidth="1"/>
    <col min="12044" max="12044" width="15.83203125" style="186" customWidth="1"/>
    <col min="12045" max="12045" width="10.83203125" style="186" customWidth="1"/>
    <col min="12046" max="12046" width="12.5" style="186" customWidth="1"/>
    <col min="12047" max="12288" width="10.33203125" style="186"/>
    <col min="12289" max="12289" width="8.33203125" style="186" customWidth="1"/>
    <col min="12290" max="12290" width="60.1640625" style="186" bestFit="1" customWidth="1"/>
    <col min="12291" max="12291" width="9.5" style="186" bestFit="1" customWidth="1"/>
    <col min="12292" max="12292" width="8.6640625" style="186" bestFit="1" customWidth="1"/>
    <col min="12293" max="12293" width="12.5" style="186" customWidth="1"/>
    <col min="12294" max="12294" width="23.33203125" style="186" bestFit="1" customWidth="1"/>
    <col min="12295" max="12295" width="13.6640625" style="186" customWidth="1"/>
    <col min="12296" max="12297" width="14.83203125" style="186" customWidth="1"/>
    <col min="12298" max="12298" width="10.33203125" style="186" customWidth="1"/>
    <col min="12299" max="12299" width="11.6640625" style="186" customWidth="1"/>
    <col min="12300" max="12300" width="15.83203125" style="186" customWidth="1"/>
    <col min="12301" max="12301" width="10.83203125" style="186" customWidth="1"/>
    <col min="12302" max="12302" width="12.5" style="186" customWidth="1"/>
    <col min="12303" max="12544" width="10.33203125" style="186"/>
    <col min="12545" max="12545" width="8.33203125" style="186" customWidth="1"/>
    <col min="12546" max="12546" width="60.1640625" style="186" bestFit="1" customWidth="1"/>
    <col min="12547" max="12547" width="9.5" style="186" bestFit="1" customWidth="1"/>
    <col min="12548" max="12548" width="8.6640625" style="186" bestFit="1" customWidth="1"/>
    <col min="12549" max="12549" width="12.5" style="186" customWidth="1"/>
    <col min="12550" max="12550" width="23.33203125" style="186" bestFit="1" customWidth="1"/>
    <col min="12551" max="12551" width="13.6640625" style="186" customWidth="1"/>
    <col min="12552" max="12553" width="14.83203125" style="186" customWidth="1"/>
    <col min="12554" max="12554" width="10.33203125" style="186" customWidth="1"/>
    <col min="12555" max="12555" width="11.6640625" style="186" customWidth="1"/>
    <col min="12556" max="12556" width="15.83203125" style="186" customWidth="1"/>
    <col min="12557" max="12557" width="10.83203125" style="186" customWidth="1"/>
    <col min="12558" max="12558" width="12.5" style="186" customWidth="1"/>
    <col min="12559" max="12800" width="10.33203125" style="186"/>
    <col min="12801" max="12801" width="8.33203125" style="186" customWidth="1"/>
    <col min="12802" max="12802" width="60.1640625" style="186" bestFit="1" customWidth="1"/>
    <col min="12803" max="12803" width="9.5" style="186" bestFit="1" customWidth="1"/>
    <col min="12804" max="12804" width="8.6640625" style="186" bestFit="1" customWidth="1"/>
    <col min="12805" max="12805" width="12.5" style="186" customWidth="1"/>
    <col min="12806" max="12806" width="23.33203125" style="186" bestFit="1" customWidth="1"/>
    <col min="12807" max="12807" width="13.6640625" style="186" customWidth="1"/>
    <col min="12808" max="12809" width="14.83203125" style="186" customWidth="1"/>
    <col min="12810" max="12810" width="10.33203125" style="186" customWidth="1"/>
    <col min="12811" max="12811" width="11.6640625" style="186" customWidth="1"/>
    <col min="12812" max="12812" width="15.83203125" style="186" customWidth="1"/>
    <col min="12813" max="12813" width="10.83203125" style="186" customWidth="1"/>
    <col min="12814" max="12814" width="12.5" style="186" customWidth="1"/>
    <col min="12815" max="13056" width="10.33203125" style="186"/>
    <col min="13057" max="13057" width="8.33203125" style="186" customWidth="1"/>
    <col min="13058" max="13058" width="60.1640625" style="186" bestFit="1" customWidth="1"/>
    <col min="13059" max="13059" width="9.5" style="186" bestFit="1" customWidth="1"/>
    <col min="13060" max="13060" width="8.6640625" style="186" bestFit="1" customWidth="1"/>
    <col min="13061" max="13061" width="12.5" style="186" customWidth="1"/>
    <col min="13062" max="13062" width="23.33203125" style="186" bestFit="1" customWidth="1"/>
    <col min="13063" max="13063" width="13.6640625" style="186" customWidth="1"/>
    <col min="13064" max="13065" width="14.83203125" style="186" customWidth="1"/>
    <col min="13066" max="13066" width="10.33203125" style="186" customWidth="1"/>
    <col min="13067" max="13067" width="11.6640625" style="186" customWidth="1"/>
    <col min="13068" max="13068" width="15.83203125" style="186" customWidth="1"/>
    <col min="13069" max="13069" width="10.83203125" style="186" customWidth="1"/>
    <col min="13070" max="13070" width="12.5" style="186" customWidth="1"/>
    <col min="13071" max="13312" width="10.33203125" style="186"/>
    <col min="13313" max="13313" width="8.33203125" style="186" customWidth="1"/>
    <col min="13314" max="13314" width="60.1640625" style="186" bestFit="1" customWidth="1"/>
    <col min="13315" max="13315" width="9.5" style="186" bestFit="1" customWidth="1"/>
    <col min="13316" max="13316" width="8.6640625" style="186" bestFit="1" customWidth="1"/>
    <col min="13317" max="13317" width="12.5" style="186" customWidth="1"/>
    <col min="13318" max="13318" width="23.33203125" style="186" bestFit="1" customWidth="1"/>
    <col min="13319" max="13319" width="13.6640625" style="186" customWidth="1"/>
    <col min="13320" max="13321" width="14.83203125" style="186" customWidth="1"/>
    <col min="13322" max="13322" width="10.33203125" style="186" customWidth="1"/>
    <col min="13323" max="13323" width="11.6640625" style="186" customWidth="1"/>
    <col min="13324" max="13324" width="15.83203125" style="186" customWidth="1"/>
    <col min="13325" max="13325" width="10.83203125" style="186" customWidth="1"/>
    <col min="13326" max="13326" width="12.5" style="186" customWidth="1"/>
    <col min="13327" max="13568" width="10.33203125" style="186"/>
    <col min="13569" max="13569" width="8.33203125" style="186" customWidth="1"/>
    <col min="13570" max="13570" width="60.1640625" style="186" bestFit="1" customWidth="1"/>
    <col min="13571" max="13571" width="9.5" style="186" bestFit="1" customWidth="1"/>
    <col min="13572" max="13572" width="8.6640625" style="186" bestFit="1" customWidth="1"/>
    <col min="13573" max="13573" width="12.5" style="186" customWidth="1"/>
    <col min="13574" max="13574" width="23.33203125" style="186" bestFit="1" customWidth="1"/>
    <col min="13575" max="13575" width="13.6640625" style="186" customWidth="1"/>
    <col min="13576" max="13577" width="14.83203125" style="186" customWidth="1"/>
    <col min="13578" max="13578" width="10.33203125" style="186" customWidth="1"/>
    <col min="13579" max="13579" width="11.6640625" style="186" customWidth="1"/>
    <col min="13580" max="13580" width="15.83203125" style="186" customWidth="1"/>
    <col min="13581" max="13581" width="10.83203125" style="186" customWidth="1"/>
    <col min="13582" max="13582" width="12.5" style="186" customWidth="1"/>
    <col min="13583" max="13824" width="10.33203125" style="186"/>
    <col min="13825" max="13825" width="8.33203125" style="186" customWidth="1"/>
    <col min="13826" max="13826" width="60.1640625" style="186" bestFit="1" customWidth="1"/>
    <col min="13827" max="13827" width="9.5" style="186" bestFit="1" customWidth="1"/>
    <col min="13828" max="13828" width="8.6640625" style="186" bestFit="1" customWidth="1"/>
    <col min="13829" max="13829" width="12.5" style="186" customWidth="1"/>
    <col min="13830" max="13830" width="23.33203125" style="186" bestFit="1" customWidth="1"/>
    <col min="13831" max="13831" width="13.6640625" style="186" customWidth="1"/>
    <col min="13832" max="13833" width="14.83203125" style="186" customWidth="1"/>
    <col min="13834" max="13834" width="10.33203125" style="186" customWidth="1"/>
    <col min="13835" max="13835" width="11.6640625" style="186" customWidth="1"/>
    <col min="13836" max="13836" width="15.83203125" style="186" customWidth="1"/>
    <col min="13837" max="13837" width="10.83203125" style="186" customWidth="1"/>
    <col min="13838" max="13838" width="12.5" style="186" customWidth="1"/>
    <col min="13839" max="14080" width="10.33203125" style="186"/>
    <col min="14081" max="14081" width="8.33203125" style="186" customWidth="1"/>
    <col min="14082" max="14082" width="60.1640625" style="186" bestFit="1" customWidth="1"/>
    <col min="14083" max="14083" width="9.5" style="186" bestFit="1" customWidth="1"/>
    <col min="14084" max="14084" width="8.6640625" style="186" bestFit="1" customWidth="1"/>
    <col min="14085" max="14085" width="12.5" style="186" customWidth="1"/>
    <col min="14086" max="14086" width="23.33203125" style="186" bestFit="1" customWidth="1"/>
    <col min="14087" max="14087" width="13.6640625" style="186" customWidth="1"/>
    <col min="14088" max="14089" width="14.83203125" style="186" customWidth="1"/>
    <col min="14090" max="14090" width="10.33203125" style="186" customWidth="1"/>
    <col min="14091" max="14091" width="11.6640625" style="186" customWidth="1"/>
    <col min="14092" max="14092" width="15.83203125" style="186" customWidth="1"/>
    <col min="14093" max="14093" width="10.83203125" style="186" customWidth="1"/>
    <col min="14094" max="14094" width="12.5" style="186" customWidth="1"/>
    <col min="14095" max="14336" width="10.33203125" style="186"/>
    <col min="14337" max="14337" width="8.33203125" style="186" customWidth="1"/>
    <col min="14338" max="14338" width="60.1640625" style="186" bestFit="1" customWidth="1"/>
    <col min="14339" max="14339" width="9.5" style="186" bestFit="1" customWidth="1"/>
    <col min="14340" max="14340" width="8.6640625" style="186" bestFit="1" customWidth="1"/>
    <col min="14341" max="14341" width="12.5" style="186" customWidth="1"/>
    <col min="14342" max="14342" width="23.33203125" style="186" bestFit="1" customWidth="1"/>
    <col min="14343" max="14343" width="13.6640625" style="186" customWidth="1"/>
    <col min="14344" max="14345" width="14.83203125" style="186" customWidth="1"/>
    <col min="14346" max="14346" width="10.33203125" style="186" customWidth="1"/>
    <col min="14347" max="14347" width="11.6640625" style="186" customWidth="1"/>
    <col min="14348" max="14348" width="15.83203125" style="186" customWidth="1"/>
    <col min="14349" max="14349" width="10.83203125" style="186" customWidth="1"/>
    <col min="14350" max="14350" width="12.5" style="186" customWidth="1"/>
    <col min="14351" max="14592" width="10.33203125" style="186"/>
    <col min="14593" max="14593" width="8.33203125" style="186" customWidth="1"/>
    <col min="14594" max="14594" width="60.1640625" style="186" bestFit="1" customWidth="1"/>
    <col min="14595" max="14595" width="9.5" style="186" bestFit="1" customWidth="1"/>
    <col min="14596" max="14596" width="8.6640625" style="186" bestFit="1" customWidth="1"/>
    <col min="14597" max="14597" width="12.5" style="186" customWidth="1"/>
    <col min="14598" max="14598" width="23.33203125" style="186" bestFit="1" customWidth="1"/>
    <col min="14599" max="14599" width="13.6640625" style="186" customWidth="1"/>
    <col min="14600" max="14601" width="14.83203125" style="186" customWidth="1"/>
    <col min="14602" max="14602" width="10.33203125" style="186" customWidth="1"/>
    <col min="14603" max="14603" width="11.6640625" style="186" customWidth="1"/>
    <col min="14604" max="14604" width="15.83203125" style="186" customWidth="1"/>
    <col min="14605" max="14605" width="10.83203125" style="186" customWidth="1"/>
    <col min="14606" max="14606" width="12.5" style="186" customWidth="1"/>
    <col min="14607" max="14848" width="10.33203125" style="186"/>
    <col min="14849" max="14849" width="8.33203125" style="186" customWidth="1"/>
    <col min="14850" max="14850" width="60.1640625" style="186" bestFit="1" customWidth="1"/>
    <col min="14851" max="14851" width="9.5" style="186" bestFit="1" customWidth="1"/>
    <col min="14852" max="14852" width="8.6640625" style="186" bestFit="1" customWidth="1"/>
    <col min="14853" max="14853" width="12.5" style="186" customWidth="1"/>
    <col min="14854" max="14854" width="23.33203125" style="186" bestFit="1" customWidth="1"/>
    <col min="14855" max="14855" width="13.6640625" style="186" customWidth="1"/>
    <col min="14856" max="14857" width="14.83203125" style="186" customWidth="1"/>
    <col min="14858" max="14858" width="10.33203125" style="186" customWidth="1"/>
    <col min="14859" max="14859" width="11.6640625" style="186" customWidth="1"/>
    <col min="14860" max="14860" width="15.83203125" style="186" customWidth="1"/>
    <col min="14861" max="14861" width="10.83203125" style="186" customWidth="1"/>
    <col min="14862" max="14862" width="12.5" style="186" customWidth="1"/>
    <col min="14863" max="15104" width="10.33203125" style="186"/>
    <col min="15105" max="15105" width="8.33203125" style="186" customWidth="1"/>
    <col min="15106" max="15106" width="60.1640625" style="186" bestFit="1" customWidth="1"/>
    <col min="15107" max="15107" width="9.5" style="186" bestFit="1" customWidth="1"/>
    <col min="15108" max="15108" width="8.6640625" style="186" bestFit="1" customWidth="1"/>
    <col min="15109" max="15109" width="12.5" style="186" customWidth="1"/>
    <col min="15110" max="15110" width="23.33203125" style="186" bestFit="1" customWidth="1"/>
    <col min="15111" max="15111" width="13.6640625" style="186" customWidth="1"/>
    <col min="15112" max="15113" width="14.83203125" style="186" customWidth="1"/>
    <col min="15114" max="15114" width="10.33203125" style="186" customWidth="1"/>
    <col min="15115" max="15115" width="11.6640625" style="186" customWidth="1"/>
    <col min="15116" max="15116" width="15.83203125" style="186" customWidth="1"/>
    <col min="15117" max="15117" width="10.83203125" style="186" customWidth="1"/>
    <col min="15118" max="15118" width="12.5" style="186" customWidth="1"/>
    <col min="15119" max="15360" width="10.33203125" style="186"/>
    <col min="15361" max="15361" width="8.33203125" style="186" customWidth="1"/>
    <col min="15362" max="15362" width="60.1640625" style="186" bestFit="1" customWidth="1"/>
    <col min="15363" max="15363" width="9.5" style="186" bestFit="1" customWidth="1"/>
    <col min="15364" max="15364" width="8.6640625" style="186" bestFit="1" customWidth="1"/>
    <col min="15365" max="15365" width="12.5" style="186" customWidth="1"/>
    <col min="15366" max="15366" width="23.33203125" style="186" bestFit="1" customWidth="1"/>
    <col min="15367" max="15367" width="13.6640625" style="186" customWidth="1"/>
    <col min="15368" max="15369" width="14.83203125" style="186" customWidth="1"/>
    <col min="15370" max="15370" width="10.33203125" style="186" customWidth="1"/>
    <col min="15371" max="15371" width="11.6640625" style="186" customWidth="1"/>
    <col min="15372" max="15372" width="15.83203125" style="186" customWidth="1"/>
    <col min="15373" max="15373" width="10.83203125" style="186" customWidth="1"/>
    <col min="15374" max="15374" width="12.5" style="186" customWidth="1"/>
    <col min="15375" max="15616" width="10.33203125" style="186"/>
    <col min="15617" max="15617" width="8.33203125" style="186" customWidth="1"/>
    <col min="15618" max="15618" width="60.1640625" style="186" bestFit="1" customWidth="1"/>
    <col min="15619" max="15619" width="9.5" style="186" bestFit="1" customWidth="1"/>
    <col min="15620" max="15620" width="8.6640625" style="186" bestFit="1" customWidth="1"/>
    <col min="15621" max="15621" width="12.5" style="186" customWidth="1"/>
    <col min="15622" max="15622" width="23.33203125" style="186" bestFit="1" customWidth="1"/>
    <col min="15623" max="15623" width="13.6640625" style="186" customWidth="1"/>
    <col min="15624" max="15625" width="14.83203125" style="186" customWidth="1"/>
    <col min="15626" max="15626" width="10.33203125" style="186" customWidth="1"/>
    <col min="15627" max="15627" width="11.6640625" style="186" customWidth="1"/>
    <col min="15628" max="15628" width="15.83203125" style="186" customWidth="1"/>
    <col min="15629" max="15629" width="10.83203125" style="186" customWidth="1"/>
    <col min="15630" max="15630" width="12.5" style="186" customWidth="1"/>
    <col min="15631" max="15872" width="10.33203125" style="186"/>
    <col min="15873" max="15873" width="8.33203125" style="186" customWidth="1"/>
    <col min="15874" max="15874" width="60.1640625" style="186" bestFit="1" customWidth="1"/>
    <col min="15875" max="15875" width="9.5" style="186" bestFit="1" customWidth="1"/>
    <col min="15876" max="15876" width="8.6640625" style="186" bestFit="1" customWidth="1"/>
    <col min="15877" max="15877" width="12.5" style="186" customWidth="1"/>
    <col min="15878" max="15878" width="23.33203125" style="186" bestFit="1" customWidth="1"/>
    <col min="15879" max="15879" width="13.6640625" style="186" customWidth="1"/>
    <col min="15880" max="15881" width="14.83203125" style="186" customWidth="1"/>
    <col min="15882" max="15882" width="10.33203125" style="186" customWidth="1"/>
    <col min="15883" max="15883" width="11.6640625" style="186" customWidth="1"/>
    <col min="15884" max="15884" width="15.83203125" style="186" customWidth="1"/>
    <col min="15885" max="15885" width="10.83203125" style="186" customWidth="1"/>
    <col min="15886" max="15886" width="12.5" style="186" customWidth="1"/>
    <col min="15887" max="16128" width="10.33203125" style="186"/>
    <col min="16129" max="16129" width="8.33203125" style="186" customWidth="1"/>
    <col min="16130" max="16130" width="60.1640625" style="186" bestFit="1" customWidth="1"/>
    <col min="16131" max="16131" width="9.5" style="186" bestFit="1" customWidth="1"/>
    <col min="16132" max="16132" width="8.6640625" style="186" bestFit="1" customWidth="1"/>
    <col min="16133" max="16133" width="12.5" style="186" customWidth="1"/>
    <col min="16134" max="16134" width="23.33203125" style="186" bestFit="1" customWidth="1"/>
    <col min="16135" max="16135" width="13.6640625" style="186" customWidth="1"/>
    <col min="16136" max="16137" width="14.83203125" style="186" customWidth="1"/>
    <col min="16138" max="16138" width="10.33203125" style="186" customWidth="1"/>
    <col min="16139" max="16139" width="11.6640625" style="186" customWidth="1"/>
    <col min="16140" max="16140" width="15.83203125" style="186" customWidth="1"/>
    <col min="16141" max="16141" width="10.83203125" style="186" customWidth="1"/>
    <col min="16142" max="16142" width="12.5" style="186" customWidth="1"/>
    <col min="16143" max="16384" width="10.33203125" style="186"/>
  </cols>
  <sheetData>
    <row r="1" spans="1:15" ht="34.5" customHeight="1">
      <c r="A1" s="525" t="s">
        <v>490</v>
      </c>
      <c r="B1" s="526"/>
      <c r="C1" s="526"/>
      <c r="D1" s="526"/>
    </row>
    <row r="2" spans="1:15">
      <c r="A2" s="187" t="s">
        <v>491</v>
      </c>
      <c r="B2" s="188" t="s">
        <v>492</v>
      </c>
      <c r="C2" s="189" t="s">
        <v>135</v>
      </c>
      <c r="D2" s="190" t="s">
        <v>493</v>
      </c>
      <c r="E2" s="190" t="s">
        <v>494</v>
      </c>
      <c r="F2" s="190" t="s">
        <v>495</v>
      </c>
    </row>
    <row r="3" spans="1:15" ht="14.1" customHeight="1">
      <c r="A3" s="191"/>
      <c r="B3" s="192" t="s">
        <v>496</v>
      </c>
      <c r="C3" s="193"/>
      <c r="D3" s="194"/>
      <c r="E3" s="194"/>
      <c r="F3" s="194"/>
    </row>
    <row r="4" spans="1:15">
      <c r="A4" s="195" t="s">
        <v>497</v>
      </c>
      <c r="B4" s="196" t="s">
        <v>498</v>
      </c>
      <c r="C4" s="197"/>
      <c r="D4" s="198"/>
      <c r="E4" s="199"/>
      <c r="F4" s="200"/>
    </row>
    <row r="5" spans="1:15" ht="14.1" customHeight="1">
      <c r="A5" s="201" t="s">
        <v>499</v>
      </c>
      <c r="B5" s="202" t="s">
        <v>500</v>
      </c>
      <c r="C5" s="197">
        <v>1</v>
      </c>
      <c r="D5" s="198" t="s">
        <v>501</v>
      </c>
      <c r="E5" s="199"/>
      <c r="F5" s="199">
        <f>C5*E5</f>
        <v>0</v>
      </c>
    </row>
    <row r="6" spans="1:15" ht="14.1" customHeight="1">
      <c r="A6" s="201" t="s">
        <v>502</v>
      </c>
      <c r="B6" s="202" t="s">
        <v>503</v>
      </c>
      <c r="C6" s="197">
        <v>3</v>
      </c>
      <c r="D6" s="198" t="s">
        <v>501</v>
      </c>
      <c r="E6" s="199"/>
      <c r="F6" s="199">
        <f>C6*E6</f>
        <v>0</v>
      </c>
    </row>
    <row r="7" spans="1:15" ht="14.1" customHeight="1">
      <c r="A7" s="203"/>
      <c r="B7" s="204"/>
      <c r="C7" s="205"/>
      <c r="D7" s="206"/>
      <c r="E7" s="207"/>
      <c r="F7" s="208">
        <f>SUM(F5:F6)</f>
        <v>0</v>
      </c>
      <c r="H7" s="209"/>
      <c r="I7" s="209"/>
      <c r="J7" s="209"/>
      <c r="K7" s="209"/>
      <c r="L7" s="209"/>
      <c r="M7" s="209"/>
      <c r="N7" s="209"/>
      <c r="O7" s="209"/>
    </row>
    <row r="8" spans="1:15" ht="14.1" customHeight="1">
      <c r="A8" s="195" t="s">
        <v>504</v>
      </c>
      <c r="B8" s="196" t="s">
        <v>505</v>
      </c>
      <c r="C8" s="197"/>
      <c r="D8" s="198"/>
      <c r="E8" s="199"/>
      <c r="F8" s="199"/>
      <c r="H8" s="210"/>
      <c r="I8" s="211"/>
      <c r="J8" s="212"/>
      <c r="K8" s="213"/>
      <c r="L8" s="213"/>
      <c r="M8" s="213"/>
      <c r="N8" s="213"/>
      <c r="O8" s="209"/>
    </row>
    <row r="9" spans="1:15" ht="14.1" customHeight="1">
      <c r="A9" s="201" t="s">
        <v>506</v>
      </c>
      <c r="B9" s="202" t="s">
        <v>507</v>
      </c>
      <c r="C9" s="197">
        <v>15</v>
      </c>
      <c r="D9" s="198" t="s">
        <v>508</v>
      </c>
      <c r="E9" s="199"/>
      <c r="F9" s="199">
        <f>C9*E9</f>
        <v>0</v>
      </c>
      <c r="H9" s="210"/>
      <c r="I9" s="211"/>
      <c r="J9" s="212"/>
      <c r="K9" s="213"/>
      <c r="L9" s="213"/>
      <c r="M9" s="213"/>
      <c r="N9" s="213"/>
      <c r="O9" s="209"/>
    </row>
    <row r="10" spans="1:15" ht="14.1" customHeight="1">
      <c r="A10" s="201" t="s">
        <v>509</v>
      </c>
      <c r="B10" s="202" t="s">
        <v>510</v>
      </c>
      <c r="C10" s="197">
        <v>6</v>
      </c>
      <c r="D10" s="198" t="s">
        <v>508</v>
      </c>
      <c r="E10" s="199"/>
      <c r="F10" s="199">
        <f>C10*E10</f>
        <v>0</v>
      </c>
      <c r="H10" s="210"/>
      <c r="I10" s="211"/>
      <c r="J10" s="212"/>
      <c r="K10" s="213"/>
      <c r="L10" s="213"/>
      <c r="M10" s="213"/>
      <c r="N10" s="213"/>
      <c r="O10" s="209"/>
    </row>
    <row r="11" spans="1:15" ht="14.1" customHeight="1">
      <c r="A11" s="201" t="s">
        <v>511</v>
      </c>
      <c r="B11" s="202" t="s">
        <v>512</v>
      </c>
      <c r="C11" s="197">
        <v>32</v>
      </c>
      <c r="D11" s="198" t="s">
        <v>508</v>
      </c>
      <c r="E11" s="199"/>
      <c r="F11" s="199">
        <f>C11*E11</f>
        <v>0</v>
      </c>
      <c r="H11" s="210"/>
      <c r="I11" s="211"/>
      <c r="J11" s="212"/>
      <c r="K11" s="213"/>
      <c r="L11" s="213"/>
      <c r="M11" s="213"/>
      <c r="N11" s="213"/>
      <c r="O11" s="209"/>
    </row>
    <row r="12" spans="1:15" ht="14.1" customHeight="1">
      <c r="A12" s="203"/>
      <c r="B12" s="204"/>
      <c r="C12" s="205"/>
      <c r="D12" s="206"/>
      <c r="E12" s="207"/>
      <c r="F12" s="208">
        <f>SUM(F9:F11)</f>
        <v>0</v>
      </c>
      <c r="H12" s="210"/>
      <c r="I12" s="211"/>
      <c r="J12" s="211"/>
      <c r="K12" s="213"/>
      <c r="L12" s="213"/>
      <c r="M12" s="213"/>
      <c r="N12" s="213"/>
      <c r="O12" s="209"/>
    </row>
    <row r="13" spans="1:15" ht="14.1" customHeight="1">
      <c r="A13" s="195" t="s">
        <v>513</v>
      </c>
      <c r="B13" s="196" t="s">
        <v>514</v>
      </c>
      <c r="C13" s="197"/>
      <c r="D13" s="198"/>
      <c r="E13" s="199"/>
      <c r="F13" s="199"/>
      <c r="H13" s="210"/>
      <c r="I13" s="211"/>
      <c r="J13" s="212"/>
      <c r="K13" s="213"/>
      <c r="L13" s="213"/>
      <c r="M13" s="213"/>
      <c r="N13" s="213"/>
      <c r="O13" s="209"/>
    </row>
    <row r="14" spans="1:15" ht="14.1" customHeight="1">
      <c r="A14" s="201" t="s">
        <v>515</v>
      </c>
      <c r="B14" s="214" t="s">
        <v>516</v>
      </c>
      <c r="C14" s="197">
        <v>2</v>
      </c>
      <c r="D14" s="198" t="s">
        <v>501</v>
      </c>
      <c r="E14" s="199"/>
      <c r="F14" s="199">
        <f>C14*E14</f>
        <v>0</v>
      </c>
      <c r="H14" s="210"/>
      <c r="I14" s="211"/>
      <c r="J14" s="212"/>
      <c r="K14" s="213"/>
      <c r="L14" s="213"/>
      <c r="M14" s="213"/>
      <c r="N14" s="213"/>
      <c r="O14" s="209"/>
    </row>
    <row r="15" spans="1:15" ht="14.1" customHeight="1">
      <c r="A15" s="201" t="s">
        <v>517</v>
      </c>
      <c r="B15" s="214" t="s">
        <v>518</v>
      </c>
      <c r="C15" s="215">
        <v>2</v>
      </c>
      <c r="D15" s="198" t="s">
        <v>501</v>
      </c>
      <c r="E15" s="199"/>
      <c r="F15" s="199">
        <f>C15*E15</f>
        <v>0</v>
      </c>
      <c r="H15" s="210"/>
      <c r="I15" s="211"/>
      <c r="J15" s="212"/>
      <c r="K15" s="213"/>
      <c r="L15" s="213"/>
      <c r="M15" s="213"/>
      <c r="N15" s="213"/>
      <c r="O15" s="209"/>
    </row>
    <row r="16" spans="1:15" ht="14.1" customHeight="1">
      <c r="A16" s="201" t="s">
        <v>519</v>
      </c>
      <c r="B16" s="214" t="s">
        <v>520</v>
      </c>
      <c r="C16" s="215">
        <v>4</v>
      </c>
      <c r="D16" s="198" t="s">
        <v>501</v>
      </c>
      <c r="E16" s="199"/>
      <c r="F16" s="199">
        <f>C16*E16</f>
        <v>0</v>
      </c>
      <c r="H16" s="210"/>
      <c r="I16" s="211"/>
      <c r="J16" s="212"/>
      <c r="K16" s="213"/>
      <c r="L16" s="213"/>
      <c r="M16" s="213"/>
      <c r="N16" s="213"/>
      <c r="O16" s="209"/>
    </row>
    <row r="17" spans="1:15" ht="14.1" customHeight="1">
      <c r="A17" s="201" t="s">
        <v>521</v>
      </c>
      <c r="B17" s="214" t="s">
        <v>522</v>
      </c>
      <c r="C17" s="215">
        <v>4</v>
      </c>
      <c r="D17" s="198" t="s">
        <v>501</v>
      </c>
      <c r="E17" s="199"/>
      <c r="F17" s="199">
        <f>C17*E17</f>
        <v>0</v>
      </c>
      <c r="H17" s="210"/>
      <c r="I17" s="211"/>
      <c r="J17" s="212"/>
      <c r="K17" s="213"/>
      <c r="L17" s="213"/>
      <c r="M17" s="213"/>
      <c r="N17" s="213"/>
      <c r="O17" s="209"/>
    </row>
    <row r="18" spans="1:15" ht="14.1" customHeight="1">
      <c r="A18" s="201" t="s">
        <v>523</v>
      </c>
      <c r="B18" s="214" t="s">
        <v>524</v>
      </c>
      <c r="C18" s="215">
        <v>20</v>
      </c>
      <c r="D18" s="198" t="s">
        <v>294</v>
      </c>
      <c r="E18" s="199"/>
      <c r="F18" s="199">
        <f>C18*E18</f>
        <v>0</v>
      </c>
      <c r="H18" s="210"/>
      <c r="I18" s="211"/>
      <c r="J18" s="212"/>
      <c r="K18" s="213"/>
      <c r="L18" s="213"/>
      <c r="M18" s="213"/>
      <c r="N18" s="213"/>
      <c r="O18" s="209"/>
    </row>
    <row r="19" spans="1:15" ht="14.1" customHeight="1">
      <c r="A19" s="216"/>
      <c r="B19" s="217"/>
      <c r="C19" s="218"/>
      <c r="D19" s="206"/>
      <c r="E19" s="207"/>
      <c r="F19" s="208">
        <f>SUM(F14:F18)</f>
        <v>0</v>
      </c>
      <c r="H19" s="210"/>
      <c r="I19" s="211"/>
      <c r="J19" s="211"/>
      <c r="K19" s="213"/>
      <c r="L19" s="213"/>
      <c r="M19" s="213"/>
      <c r="N19" s="213"/>
      <c r="O19" s="209"/>
    </row>
    <row r="20" spans="1:15" ht="14.1" customHeight="1">
      <c r="A20" s="219"/>
      <c r="B20" s="220" t="s">
        <v>525</v>
      </c>
      <c r="C20" s="193"/>
      <c r="D20" s="194"/>
      <c r="E20" s="221"/>
      <c r="F20" s="221"/>
    </row>
    <row r="21" spans="1:15" ht="14.1" customHeight="1">
      <c r="A21" s="222" t="s">
        <v>526</v>
      </c>
      <c r="B21" s="198" t="s">
        <v>505</v>
      </c>
      <c r="C21" s="223"/>
      <c r="D21" s="224"/>
      <c r="E21" s="199"/>
      <c r="F21" s="199"/>
    </row>
    <row r="22" spans="1:15" ht="14.1" customHeight="1">
      <c r="A22" s="222" t="s">
        <v>527</v>
      </c>
      <c r="B22" s="225" t="s">
        <v>528</v>
      </c>
      <c r="C22" s="223">
        <v>12</v>
      </c>
      <c r="D22" s="198" t="s">
        <v>508</v>
      </c>
      <c r="E22" s="199"/>
      <c r="F22" s="199">
        <f>C22*E22</f>
        <v>0</v>
      </c>
    </row>
    <row r="23" spans="1:15" ht="14.1" customHeight="1">
      <c r="A23" s="222" t="s">
        <v>529</v>
      </c>
      <c r="B23" s="214" t="s">
        <v>524</v>
      </c>
      <c r="C23" s="223">
        <v>10</v>
      </c>
      <c r="D23" s="224" t="s">
        <v>294</v>
      </c>
      <c r="E23" s="199"/>
      <c r="F23" s="199">
        <f>C23*E23</f>
        <v>0</v>
      </c>
    </row>
    <row r="24" spans="1:15" ht="14.1" customHeight="1">
      <c r="A24" s="216"/>
      <c r="B24" s="217"/>
      <c r="C24" s="218"/>
      <c r="D24" s="206"/>
      <c r="E24" s="206"/>
      <c r="F24" s="226">
        <f>SUM(F22:F23)</f>
        <v>0</v>
      </c>
    </row>
    <row r="25" spans="1:15" ht="14.1" customHeight="1">
      <c r="E25" s="227"/>
      <c r="F25" s="228"/>
    </row>
    <row r="26" spans="1:15" ht="14.1" customHeight="1">
      <c r="A26" s="229"/>
      <c r="B26" s="230" t="s">
        <v>530</v>
      </c>
      <c r="C26" s="231"/>
      <c r="D26" s="232"/>
      <c r="E26" s="233"/>
      <c r="F26" s="234">
        <f>F7+F12+F19+F24</f>
        <v>0</v>
      </c>
    </row>
    <row r="27" spans="1:15" ht="14.1" customHeight="1">
      <c r="A27" s="235"/>
      <c r="B27" s="236"/>
      <c r="C27" s="237"/>
      <c r="D27" s="211"/>
      <c r="E27" s="238"/>
      <c r="F27" s="239"/>
    </row>
    <row r="28" spans="1:15" ht="14.1" customHeight="1">
      <c r="A28" s="240"/>
      <c r="B28" s="230" t="s">
        <v>531</v>
      </c>
      <c r="C28" s="241">
        <v>40</v>
      </c>
      <c r="D28" s="242" t="s">
        <v>305</v>
      </c>
      <c r="E28" s="243"/>
      <c r="F28" s="244">
        <f>F26*0.4</f>
        <v>0</v>
      </c>
    </row>
    <row r="29" spans="1:15" ht="14.1" customHeight="1">
      <c r="A29" s="245"/>
      <c r="B29" s="236"/>
      <c r="E29" s="227"/>
    </row>
    <row r="30" spans="1:15" ht="14.1" customHeight="1">
      <c r="A30" s="246"/>
      <c r="B30" s="247" t="s">
        <v>532</v>
      </c>
      <c r="C30" s="248"/>
      <c r="D30" s="248"/>
      <c r="E30" s="249"/>
      <c r="F30" s="250">
        <f>F26+F28</f>
        <v>0</v>
      </c>
    </row>
    <row r="31" spans="1:15" ht="14.1" customHeight="1">
      <c r="B31" s="251"/>
      <c r="E31" s="227"/>
    </row>
    <row r="32" spans="1:15" ht="20.25">
      <c r="A32" s="252"/>
      <c r="B32" s="253" t="s">
        <v>533</v>
      </c>
      <c r="C32" s="254"/>
      <c r="D32" s="254"/>
      <c r="E32" s="255"/>
      <c r="F32" s="256">
        <f>F30*1.21</f>
        <v>0</v>
      </c>
    </row>
    <row r="33" spans="1:4" ht="14.1" customHeight="1">
      <c r="A33" s="245"/>
      <c r="B33" s="236"/>
      <c r="C33" s="209"/>
      <c r="D33" s="209"/>
    </row>
    <row r="34" spans="1:4" ht="14.1" customHeight="1">
      <c r="A34" s="209"/>
      <c r="B34" s="257"/>
      <c r="C34" s="209"/>
      <c r="D34" s="209"/>
    </row>
    <row r="35" spans="1:4" ht="14.1" customHeight="1">
      <c r="A35" s="209"/>
      <c r="B35" s="251"/>
      <c r="C35" s="209"/>
      <c r="D35" s="209"/>
    </row>
    <row r="36" spans="1:4" ht="14.1" customHeight="1">
      <c r="A36" s="258"/>
      <c r="B36" s="259"/>
      <c r="C36" s="258"/>
      <c r="D36" s="258"/>
    </row>
    <row r="37" spans="1:4" ht="14.1" customHeight="1">
      <c r="A37" s="260"/>
      <c r="B37" s="260"/>
      <c r="C37" s="260"/>
      <c r="D37" s="260"/>
    </row>
    <row r="38" spans="1:4" ht="14.1" customHeight="1"/>
    <row r="39" spans="1:4" ht="14.1" customHeight="1"/>
    <row r="40" spans="1:4" ht="14.1" customHeight="1"/>
    <row r="41" spans="1:4" ht="14.1" customHeight="1"/>
    <row r="42" spans="1:4" ht="14.1" customHeight="1"/>
    <row r="43" spans="1:4" ht="14.1" customHeight="1"/>
    <row r="44" spans="1:4" ht="14.1" customHeight="1"/>
    <row r="45" spans="1:4" ht="14.1" customHeight="1"/>
    <row r="46" spans="1:4" ht="14.1" customHeight="1"/>
    <row r="47" spans="1:4" ht="14.1" customHeight="1"/>
    <row r="48" spans="1:4" ht="14.1" customHeight="1"/>
    <row r="49" ht="14.1" customHeight="1"/>
  </sheetData>
  <mergeCells count="1">
    <mergeCell ref="A1:D1"/>
  </mergeCells>
  <printOptions horizontalCentered="1"/>
  <pageMargins left="0.39370078740157483" right="0.39370078740157483" top="0.59055118110236227" bottom="0.39370078740157483" header="0.19685039370078741" footer="0.39370078740157483"/>
  <pageSetup paperSize="9" orientation="portrait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3"/>
  <sheetViews>
    <sheetView topLeftCell="B1" workbookViewId="0">
      <selection activeCell="L26" sqref="L26"/>
    </sheetView>
  </sheetViews>
  <sheetFormatPr defaultRowHeight="12.75"/>
  <cols>
    <col min="1" max="1" width="9" style="393" hidden="1" customWidth="1"/>
    <col min="2" max="2" width="37.1640625" style="271" bestFit="1" customWidth="1"/>
    <col min="3" max="3" width="37.33203125" style="271" hidden="1" customWidth="1"/>
    <col min="4" max="4" width="11.83203125" style="393" bestFit="1" customWidth="1"/>
    <col min="5" max="5" width="20.6640625" style="393" bestFit="1" customWidth="1"/>
    <col min="6" max="6" width="117.83203125" style="271" hidden="1" customWidth="1"/>
    <col min="7" max="7" width="42.6640625" style="271" hidden="1" customWidth="1"/>
    <col min="8" max="8" width="13.83203125" style="271" hidden="1" customWidth="1"/>
    <col min="9" max="9" width="27.6640625" style="271" hidden="1" customWidth="1"/>
    <col min="10" max="10" width="11.6640625" style="395" bestFit="1" customWidth="1"/>
    <col min="11" max="256" width="9.33203125" style="277"/>
    <col min="257" max="257" width="0" style="277" hidden="1" customWidth="1"/>
    <col min="258" max="258" width="37.1640625" style="277" bestFit="1" customWidth="1"/>
    <col min="259" max="259" width="0" style="277" hidden="1" customWidth="1"/>
    <col min="260" max="260" width="11.83203125" style="277" bestFit="1" customWidth="1"/>
    <col min="261" max="261" width="20.6640625" style="277" bestFit="1" customWidth="1"/>
    <col min="262" max="265" width="0" style="277" hidden="1" customWidth="1"/>
    <col min="266" max="266" width="11.6640625" style="277" bestFit="1" customWidth="1"/>
    <col min="267" max="512" width="9.33203125" style="277"/>
    <col min="513" max="513" width="0" style="277" hidden="1" customWidth="1"/>
    <col min="514" max="514" width="37.1640625" style="277" bestFit="1" customWidth="1"/>
    <col min="515" max="515" width="0" style="277" hidden="1" customWidth="1"/>
    <col min="516" max="516" width="11.83203125" style="277" bestFit="1" customWidth="1"/>
    <col min="517" max="517" width="20.6640625" style="277" bestFit="1" customWidth="1"/>
    <col min="518" max="521" width="0" style="277" hidden="1" customWidth="1"/>
    <col min="522" max="522" width="11.6640625" style="277" bestFit="1" customWidth="1"/>
    <col min="523" max="768" width="9.33203125" style="277"/>
    <col min="769" max="769" width="0" style="277" hidden="1" customWidth="1"/>
    <col min="770" max="770" width="37.1640625" style="277" bestFit="1" customWidth="1"/>
    <col min="771" max="771" width="0" style="277" hidden="1" customWidth="1"/>
    <col min="772" max="772" width="11.83203125" style="277" bestFit="1" customWidth="1"/>
    <col min="773" max="773" width="20.6640625" style="277" bestFit="1" customWidth="1"/>
    <col min="774" max="777" width="0" style="277" hidden="1" customWidth="1"/>
    <col min="778" max="778" width="11.6640625" style="277" bestFit="1" customWidth="1"/>
    <col min="779" max="1024" width="9.33203125" style="277"/>
    <col min="1025" max="1025" width="0" style="277" hidden="1" customWidth="1"/>
    <col min="1026" max="1026" width="37.1640625" style="277" bestFit="1" customWidth="1"/>
    <col min="1027" max="1027" width="0" style="277" hidden="1" customWidth="1"/>
    <col min="1028" max="1028" width="11.83203125" style="277" bestFit="1" customWidth="1"/>
    <col min="1029" max="1029" width="20.6640625" style="277" bestFit="1" customWidth="1"/>
    <col min="1030" max="1033" width="0" style="277" hidden="1" customWidth="1"/>
    <col min="1034" max="1034" width="11.6640625" style="277" bestFit="1" customWidth="1"/>
    <col min="1035" max="1280" width="9.33203125" style="277"/>
    <col min="1281" max="1281" width="0" style="277" hidden="1" customWidth="1"/>
    <col min="1282" max="1282" width="37.1640625" style="277" bestFit="1" customWidth="1"/>
    <col min="1283" max="1283" width="0" style="277" hidden="1" customWidth="1"/>
    <col min="1284" max="1284" width="11.83203125" style="277" bestFit="1" customWidth="1"/>
    <col min="1285" max="1285" width="20.6640625" style="277" bestFit="1" customWidth="1"/>
    <col min="1286" max="1289" width="0" style="277" hidden="1" customWidth="1"/>
    <col min="1290" max="1290" width="11.6640625" style="277" bestFit="1" customWidth="1"/>
    <col min="1291" max="1536" width="9.33203125" style="277"/>
    <col min="1537" max="1537" width="0" style="277" hidden="1" customWidth="1"/>
    <col min="1538" max="1538" width="37.1640625" style="277" bestFit="1" customWidth="1"/>
    <col min="1539" max="1539" width="0" style="277" hidden="1" customWidth="1"/>
    <col min="1540" max="1540" width="11.83203125" style="277" bestFit="1" customWidth="1"/>
    <col min="1541" max="1541" width="20.6640625" style="277" bestFit="1" customWidth="1"/>
    <col min="1542" max="1545" width="0" style="277" hidden="1" customWidth="1"/>
    <col min="1546" max="1546" width="11.6640625" style="277" bestFit="1" customWidth="1"/>
    <col min="1547" max="1792" width="9.33203125" style="277"/>
    <col min="1793" max="1793" width="0" style="277" hidden="1" customWidth="1"/>
    <col min="1794" max="1794" width="37.1640625" style="277" bestFit="1" customWidth="1"/>
    <col min="1795" max="1795" width="0" style="277" hidden="1" customWidth="1"/>
    <col min="1796" max="1796" width="11.83203125" style="277" bestFit="1" customWidth="1"/>
    <col min="1797" max="1797" width="20.6640625" style="277" bestFit="1" customWidth="1"/>
    <col min="1798" max="1801" width="0" style="277" hidden="1" customWidth="1"/>
    <col min="1802" max="1802" width="11.6640625" style="277" bestFit="1" customWidth="1"/>
    <col min="1803" max="2048" width="9.33203125" style="277"/>
    <col min="2049" max="2049" width="0" style="277" hidden="1" customWidth="1"/>
    <col min="2050" max="2050" width="37.1640625" style="277" bestFit="1" customWidth="1"/>
    <col min="2051" max="2051" width="0" style="277" hidden="1" customWidth="1"/>
    <col min="2052" max="2052" width="11.83203125" style="277" bestFit="1" customWidth="1"/>
    <col min="2053" max="2053" width="20.6640625" style="277" bestFit="1" customWidth="1"/>
    <col min="2054" max="2057" width="0" style="277" hidden="1" customWidth="1"/>
    <col min="2058" max="2058" width="11.6640625" style="277" bestFit="1" customWidth="1"/>
    <col min="2059" max="2304" width="9.33203125" style="277"/>
    <col min="2305" max="2305" width="0" style="277" hidden="1" customWidth="1"/>
    <col min="2306" max="2306" width="37.1640625" style="277" bestFit="1" customWidth="1"/>
    <col min="2307" max="2307" width="0" style="277" hidden="1" customWidth="1"/>
    <col min="2308" max="2308" width="11.83203125" style="277" bestFit="1" customWidth="1"/>
    <col min="2309" max="2309" width="20.6640625" style="277" bestFit="1" customWidth="1"/>
    <col min="2310" max="2313" width="0" style="277" hidden="1" customWidth="1"/>
    <col min="2314" max="2314" width="11.6640625" style="277" bestFit="1" customWidth="1"/>
    <col min="2315" max="2560" width="9.33203125" style="277"/>
    <col min="2561" max="2561" width="0" style="277" hidden="1" customWidth="1"/>
    <col min="2562" max="2562" width="37.1640625" style="277" bestFit="1" customWidth="1"/>
    <col min="2563" max="2563" width="0" style="277" hidden="1" customWidth="1"/>
    <col min="2564" max="2564" width="11.83203125" style="277" bestFit="1" customWidth="1"/>
    <col min="2565" max="2565" width="20.6640625" style="277" bestFit="1" customWidth="1"/>
    <col min="2566" max="2569" width="0" style="277" hidden="1" customWidth="1"/>
    <col min="2570" max="2570" width="11.6640625" style="277" bestFit="1" customWidth="1"/>
    <col min="2571" max="2816" width="9.33203125" style="277"/>
    <col min="2817" max="2817" width="0" style="277" hidden="1" customWidth="1"/>
    <col min="2818" max="2818" width="37.1640625" style="277" bestFit="1" customWidth="1"/>
    <col min="2819" max="2819" width="0" style="277" hidden="1" customWidth="1"/>
    <col min="2820" max="2820" width="11.83203125" style="277" bestFit="1" customWidth="1"/>
    <col min="2821" max="2821" width="20.6640625" style="277" bestFit="1" customWidth="1"/>
    <col min="2822" max="2825" width="0" style="277" hidden="1" customWidth="1"/>
    <col min="2826" max="2826" width="11.6640625" style="277" bestFit="1" customWidth="1"/>
    <col min="2827" max="3072" width="9.33203125" style="277"/>
    <col min="3073" max="3073" width="0" style="277" hidden="1" customWidth="1"/>
    <col min="3074" max="3074" width="37.1640625" style="277" bestFit="1" customWidth="1"/>
    <col min="3075" max="3075" width="0" style="277" hidden="1" customWidth="1"/>
    <col min="3076" max="3076" width="11.83203125" style="277" bestFit="1" customWidth="1"/>
    <col min="3077" max="3077" width="20.6640625" style="277" bestFit="1" customWidth="1"/>
    <col min="3078" max="3081" width="0" style="277" hidden="1" customWidth="1"/>
    <col min="3082" max="3082" width="11.6640625" style="277" bestFit="1" customWidth="1"/>
    <col min="3083" max="3328" width="9.33203125" style="277"/>
    <col min="3329" max="3329" width="0" style="277" hidden="1" customWidth="1"/>
    <col min="3330" max="3330" width="37.1640625" style="277" bestFit="1" customWidth="1"/>
    <col min="3331" max="3331" width="0" style="277" hidden="1" customWidth="1"/>
    <col min="3332" max="3332" width="11.83203125" style="277" bestFit="1" customWidth="1"/>
    <col min="3333" max="3333" width="20.6640625" style="277" bestFit="1" customWidth="1"/>
    <col min="3334" max="3337" width="0" style="277" hidden="1" customWidth="1"/>
    <col min="3338" max="3338" width="11.6640625" style="277" bestFit="1" customWidth="1"/>
    <col min="3339" max="3584" width="9.33203125" style="277"/>
    <col min="3585" max="3585" width="0" style="277" hidden="1" customWidth="1"/>
    <col min="3586" max="3586" width="37.1640625" style="277" bestFit="1" customWidth="1"/>
    <col min="3587" max="3587" width="0" style="277" hidden="1" customWidth="1"/>
    <col min="3588" max="3588" width="11.83203125" style="277" bestFit="1" customWidth="1"/>
    <col min="3589" max="3589" width="20.6640625" style="277" bestFit="1" customWidth="1"/>
    <col min="3590" max="3593" width="0" style="277" hidden="1" customWidth="1"/>
    <col min="3594" max="3594" width="11.6640625" style="277" bestFit="1" customWidth="1"/>
    <col min="3595" max="3840" width="9.33203125" style="277"/>
    <col min="3841" max="3841" width="0" style="277" hidden="1" customWidth="1"/>
    <col min="3842" max="3842" width="37.1640625" style="277" bestFit="1" customWidth="1"/>
    <col min="3843" max="3843" width="0" style="277" hidden="1" customWidth="1"/>
    <col min="3844" max="3844" width="11.83203125" style="277" bestFit="1" customWidth="1"/>
    <col min="3845" max="3845" width="20.6640625" style="277" bestFit="1" customWidth="1"/>
    <col min="3846" max="3849" width="0" style="277" hidden="1" customWidth="1"/>
    <col min="3850" max="3850" width="11.6640625" style="277" bestFit="1" customWidth="1"/>
    <col min="3851" max="4096" width="9.33203125" style="277"/>
    <col min="4097" max="4097" width="0" style="277" hidden="1" customWidth="1"/>
    <col min="4098" max="4098" width="37.1640625" style="277" bestFit="1" customWidth="1"/>
    <col min="4099" max="4099" width="0" style="277" hidden="1" customWidth="1"/>
    <col min="4100" max="4100" width="11.83203125" style="277" bestFit="1" customWidth="1"/>
    <col min="4101" max="4101" width="20.6640625" style="277" bestFit="1" customWidth="1"/>
    <col min="4102" max="4105" width="0" style="277" hidden="1" customWidth="1"/>
    <col min="4106" max="4106" width="11.6640625" style="277" bestFit="1" customWidth="1"/>
    <col min="4107" max="4352" width="9.33203125" style="277"/>
    <col min="4353" max="4353" width="0" style="277" hidden="1" customWidth="1"/>
    <col min="4354" max="4354" width="37.1640625" style="277" bestFit="1" customWidth="1"/>
    <col min="4355" max="4355" width="0" style="277" hidden="1" customWidth="1"/>
    <col min="4356" max="4356" width="11.83203125" style="277" bestFit="1" customWidth="1"/>
    <col min="4357" max="4357" width="20.6640625" style="277" bestFit="1" customWidth="1"/>
    <col min="4358" max="4361" width="0" style="277" hidden="1" customWidth="1"/>
    <col min="4362" max="4362" width="11.6640625" style="277" bestFit="1" customWidth="1"/>
    <col min="4363" max="4608" width="9.33203125" style="277"/>
    <col min="4609" max="4609" width="0" style="277" hidden="1" customWidth="1"/>
    <col min="4610" max="4610" width="37.1640625" style="277" bestFit="1" customWidth="1"/>
    <col min="4611" max="4611" width="0" style="277" hidden="1" customWidth="1"/>
    <col min="4612" max="4612" width="11.83203125" style="277" bestFit="1" customWidth="1"/>
    <col min="4613" max="4613" width="20.6640625" style="277" bestFit="1" customWidth="1"/>
    <col min="4614" max="4617" width="0" style="277" hidden="1" customWidth="1"/>
    <col min="4618" max="4618" width="11.6640625" style="277" bestFit="1" customWidth="1"/>
    <col min="4619" max="4864" width="9.33203125" style="277"/>
    <col min="4865" max="4865" width="0" style="277" hidden="1" customWidth="1"/>
    <col min="4866" max="4866" width="37.1640625" style="277" bestFit="1" customWidth="1"/>
    <col min="4867" max="4867" width="0" style="277" hidden="1" customWidth="1"/>
    <col min="4868" max="4868" width="11.83203125" style="277" bestFit="1" customWidth="1"/>
    <col min="4869" max="4869" width="20.6640625" style="277" bestFit="1" customWidth="1"/>
    <col min="4870" max="4873" width="0" style="277" hidden="1" customWidth="1"/>
    <col min="4874" max="4874" width="11.6640625" style="277" bestFit="1" customWidth="1"/>
    <col min="4875" max="5120" width="9.33203125" style="277"/>
    <col min="5121" max="5121" width="0" style="277" hidden="1" customWidth="1"/>
    <col min="5122" max="5122" width="37.1640625" style="277" bestFit="1" customWidth="1"/>
    <col min="5123" max="5123" width="0" style="277" hidden="1" customWidth="1"/>
    <col min="5124" max="5124" width="11.83203125" style="277" bestFit="1" customWidth="1"/>
    <col min="5125" max="5125" width="20.6640625" style="277" bestFit="1" customWidth="1"/>
    <col min="5126" max="5129" width="0" style="277" hidden="1" customWidth="1"/>
    <col min="5130" max="5130" width="11.6640625" style="277" bestFit="1" customWidth="1"/>
    <col min="5131" max="5376" width="9.33203125" style="277"/>
    <col min="5377" max="5377" width="0" style="277" hidden="1" customWidth="1"/>
    <col min="5378" max="5378" width="37.1640625" style="277" bestFit="1" customWidth="1"/>
    <col min="5379" max="5379" width="0" style="277" hidden="1" customWidth="1"/>
    <col min="5380" max="5380" width="11.83203125" style="277" bestFit="1" customWidth="1"/>
    <col min="5381" max="5381" width="20.6640625" style="277" bestFit="1" customWidth="1"/>
    <col min="5382" max="5385" width="0" style="277" hidden="1" customWidth="1"/>
    <col min="5386" max="5386" width="11.6640625" style="277" bestFit="1" customWidth="1"/>
    <col min="5387" max="5632" width="9.33203125" style="277"/>
    <col min="5633" max="5633" width="0" style="277" hidden="1" customWidth="1"/>
    <col min="5634" max="5634" width="37.1640625" style="277" bestFit="1" customWidth="1"/>
    <col min="5635" max="5635" width="0" style="277" hidden="1" customWidth="1"/>
    <col min="5636" max="5636" width="11.83203125" style="277" bestFit="1" customWidth="1"/>
    <col min="5637" max="5637" width="20.6640625" style="277" bestFit="1" customWidth="1"/>
    <col min="5638" max="5641" width="0" style="277" hidden="1" customWidth="1"/>
    <col min="5642" max="5642" width="11.6640625" style="277" bestFit="1" customWidth="1"/>
    <col min="5643" max="5888" width="9.33203125" style="277"/>
    <col min="5889" max="5889" width="0" style="277" hidden="1" customWidth="1"/>
    <col min="5890" max="5890" width="37.1640625" style="277" bestFit="1" customWidth="1"/>
    <col min="5891" max="5891" width="0" style="277" hidden="1" customWidth="1"/>
    <col min="5892" max="5892" width="11.83203125" style="277" bestFit="1" customWidth="1"/>
    <col min="5893" max="5893" width="20.6640625" style="277" bestFit="1" customWidth="1"/>
    <col min="5894" max="5897" width="0" style="277" hidden="1" customWidth="1"/>
    <col min="5898" max="5898" width="11.6640625" style="277" bestFit="1" customWidth="1"/>
    <col min="5899" max="6144" width="9.33203125" style="277"/>
    <col min="6145" max="6145" width="0" style="277" hidden="1" customWidth="1"/>
    <col min="6146" max="6146" width="37.1640625" style="277" bestFit="1" customWidth="1"/>
    <col min="6147" max="6147" width="0" style="277" hidden="1" customWidth="1"/>
    <col min="6148" max="6148" width="11.83203125" style="277" bestFit="1" customWidth="1"/>
    <col min="6149" max="6149" width="20.6640625" style="277" bestFit="1" customWidth="1"/>
    <col min="6150" max="6153" width="0" style="277" hidden="1" customWidth="1"/>
    <col min="6154" max="6154" width="11.6640625" style="277" bestFit="1" customWidth="1"/>
    <col min="6155" max="6400" width="9.33203125" style="277"/>
    <col min="6401" max="6401" width="0" style="277" hidden="1" customWidth="1"/>
    <col min="6402" max="6402" width="37.1640625" style="277" bestFit="1" customWidth="1"/>
    <col min="6403" max="6403" width="0" style="277" hidden="1" customWidth="1"/>
    <col min="6404" max="6404" width="11.83203125" style="277" bestFit="1" customWidth="1"/>
    <col min="6405" max="6405" width="20.6640625" style="277" bestFit="1" customWidth="1"/>
    <col min="6406" max="6409" width="0" style="277" hidden="1" customWidth="1"/>
    <col min="6410" max="6410" width="11.6640625" style="277" bestFit="1" customWidth="1"/>
    <col min="6411" max="6656" width="9.33203125" style="277"/>
    <col min="6657" max="6657" width="0" style="277" hidden="1" customWidth="1"/>
    <col min="6658" max="6658" width="37.1640625" style="277" bestFit="1" customWidth="1"/>
    <col min="6659" max="6659" width="0" style="277" hidden="1" customWidth="1"/>
    <col min="6660" max="6660" width="11.83203125" style="277" bestFit="1" customWidth="1"/>
    <col min="6661" max="6661" width="20.6640625" style="277" bestFit="1" customWidth="1"/>
    <col min="6662" max="6665" width="0" style="277" hidden="1" customWidth="1"/>
    <col min="6666" max="6666" width="11.6640625" style="277" bestFit="1" customWidth="1"/>
    <col min="6667" max="6912" width="9.33203125" style="277"/>
    <col min="6913" max="6913" width="0" style="277" hidden="1" customWidth="1"/>
    <col min="6914" max="6914" width="37.1640625" style="277" bestFit="1" customWidth="1"/>
    <col min="6915" max="6915" width="0" style="277" hidden="1" customWidth="1"/>
    <col min="6916" max="6916" width="11.83203125" style="277" bestFit="1" customWidth="1"/>
    <col min="6917" max="6917" width="20.6640625" style="277" bestFit="1" customWidth="1"/>
    <col min="6918" max="6921" width="0" style="277" hidden="1" customWidth="1"/>
    <col min="6922" max="6922" width="11.6640625" style="277" bestFit="1" customWidth="1"/>
    <col min="6923" max="7168" width="9.33203125" style="277"/>
    <col min="7169" max="7169" width="0" style="277" hidden="1" customWidth="1"/>
    <col min="7170" max="7170" width="37.1640625" style="277" bestFit="1" customWidth="1"/>
    <col min="7171" max="7171" width="0" style="277" hidden="1" customWidth="1"/>
    <col min="7172" max="7172" width="11.83203125" style="277" bestFit="1" customWidth="1"/>
    <col min="7173" max="7173" width="20.6640625" style="277" bestFit="1" customWidth="1"/>
    <col min="7174" max="7177" width="0" style="277" hidden="1" customWidth="1"/>
    <col min="7178" max="7178" width="11.6640625" style="277" bestFit="1" customWidth="1"/>
    <col min="7179" max="7424" width="9.33203125" style="277"/>
    <col min="7425" max="7425" width="0" style="277" hidden="1" customWidth="1"/>
    <col min="7426" max="7426" width="37.1640625" style="277" bestFit="1" customWidth="1"/>
    <col min="7427" max="7427" width="0" style="277" hidden="1" customWidth="1"/>
    <col min="7428" max="7428" width="11.83203125" style="277" bestFit="1" customWidth="1"/>
    <col min="7429" max="7429" width="20.6640625" style="277" bestFit="1" customWidth="1"/>
    <col min="7430" max="7433" width="0" style="277" hidden="1" customWidth="1"/>
    <col min="7434" max="7434" width="11.6640625" style="277" bestFit="1" customWidth="1"/>
    <col min="7435" max="7680" width="9.33203125" style="277"/>
    <col min="7681" max="7681" width="0" style="277" hidden="1" customWidth="1"/>
    <col min="7682" max="7682" width="37.1640625" style="277" bestFit="1" customWidth="1"/>
    <col min="7683" max="7683" width="0" style="277" hidden="1" customWidth="1"/>
    <col min="7684" max="7684" width="11.83203125" style="277" bestFit="1" customWidth="1"/>
    <col min="7685" max="7685" width="20.6640625" style="277" bestFit="1" customWidth="1"/>
    <col min="7686" max="7689" width="0" style="277" hidden="1" customWidth="1"/>
    <col min="7690" max="7690" width="11.6640625" style="277" bestFit="1" customWidth="1"/>
    <col min="7691" max="7936" width="9.33203125" style="277"/>
    <col min="7937" max="7937" width="0" style="277" hidden="1" customWidth="1"/>
    <col min="7938" max="7938" width="37.1640625" style="277" bestFit="1" customWidth="1"/>
    <col min="7939" max="7939" width="0" style="277" hidden="1" customWidth="1"/>
    <col min="7940" max="7940" width="11.83203125" style="277" bestFit="1" customWidth="1"/>
    <col min="7941" max="7941" width="20.6640625" style="277" bestFit="1" customWidth="1"/>
    <col min="7942" max="7945" width="0" style="277" hidden="1" customWidth="1"/>
    <col min="7946" max="7946" width="11.6640625" style="277" bestFit="1" customWidth="1"/>
    <col min="7947" max="8192" width="9.33203125" style="277"/>
    <col min="8193" max="8193" width="0" style="277" hidden="1" customWidth="1"/>
    <col min="8194" max="8194" width="37.1640625" style="277" bestFit="1" customWidth="1"/>
    <col min="8195" max="8195" width="0" style="277" hidden="1" customWidth="1"/>
    <col min="8196" max="8196" width="11.83203125" style="277" bestFit="1" customWidth="1"/>
    <col min="8197" max="8197" width="20.6640625" style="277" bestFit="1" customWidth="1"/>
    <col min="8198" max="8201" width="0" style="277" hidden="1" customWidth="1"/>
    <col min="8202" max="8202" width="11.6640625" style="277" bestFit="1" customWidth="1"/>
    <col min="8203" max="8448" width="9.33203125" style="277"/>
    <col min="8449" max="8449" width="0" style="277" hidden="1" customWidth="1"/>
    <col min="8450" max="8450" width="37.1640625" style="277" bestFit="1" customWidth="1"/>
    <col min="8451" max="8451" width="0" style="277" hidden="1" customWidth="1"/>
    <col min="8452" max="8452" width="11.83203125" style="277" bestFit="1" customWidth="1"/>
    <col min="8453" max="8453" width="20.6640625" style="277" bestFit="1" customWidth="1"/>
    <col min="8454" max="8457" width="0" style="277" hidden="1" customWidth="1"/>
    <col min="8458" max="8458" width="11.6640625" style="277" bestFit="1" customWidth="1"/>
    <col min="8459" max="8704" width="9.33203125" style="277"/>
    <col min="8705" max="8705" width="0" style="277" hidden="1" customWidth="1"/>
    <col min="8706" max="8706" width="37.1640625" style="277" bestFit="1" customWidth="1"/>
    <col min="8707" max="8707" width="0" style="277" hidden="1" customWidth="1"/>
    <col min="8708" max="8708" width="11.83203125" style="277" bestFit="1" customWidth="1"/>
    <col min="8709" max="8709" width="20.6640625" style="277" bestFit="1" customWidth="1"/>
    <col min="8710" max="8713" width="0" style="277" hidden="1" customWidth="1"/>
    <col min="8714" max="8714" width="11.6640625" style="277" bestFit="1" customWidth="1"/>
    <col min="8715" max="8960" width="9.33203125" style="277"/>
    <col min="8961" max="8961" width="0" style="277" hidden="1" customWidth="1"/>
    <col min="8962" max="8962" width="37.1640625" style="277" bestFit="1" customWidth="1"/>
    <col min="8963" max="8963" width="0" style="277" hidden="1" customWidth="1"/>
    <col min="8964" max="8964" width="11.83203125" style="277" bestFit="1" customWidth="1"/>
    <col min="8965" max="8965" width="20.6640625" style="277" bestFit="1" customWidth="1"/>
    <col min="8966" max="8969" width="0" style="277" hidden="1" customWidth="1"/>
    <col min="8970" max="8970" width="11.6640625" style="277" bestFit="1" customWidth="1"/>
    <col min="8971" max="9216" width="9.33203125" style="277"/>
    <col min="9217" max="9217" width="0" style="277" hidden="1" customWidth="1"/>
    <col min="9218" max="9218" width="37.1640625" style="277" bestFit="1" customWidth="1"/>
    <col min="9219" max="9219" width="0" style="277" hidden="1" customWidth="1"/>
    <col min="9220" max="9220" width="11.83203125" style="277" bestFit="1" customWidth="1"/>
    <col min="9221" max="9221" width="20.6640625" style="277" bestFit="1" customWidth="1"/>
    <col min="9222" max="9225" width="0" style="277" hidden="1" customWidth="1"/>
    <col min="9226" max="9226" width="11.6640625" style="277" bestFit="1" customWidth="1"/>
    <col min="9227" max="9472" width="9.33203125" style="277"/>
    <col min="9473" max="9473" width="0" style="277" hidden="1" customWidth="1"/>
    <col min="9474" max="9474" width="37.1640625" style="277" bestFit="1" customWidth="1"/>
    <col min="9475" max="9475" width="0" style="277" hidden="1" customWidth="1"/>
    <col min="9476" max="9476" width="11.83203125" style="277" bestFit="1" customWidth="1"/>
    <col min="9477" max="9477" width="20.6640625" style="277" bestFit="1" customWidth="1"/>
    <col min="9478" max="9481" width="0" style="277" hidden="1" customWidth="1"/>
    <col min="9482" max="9482" width="11.6640625" style="277" bestFit="1" customWidth="1"/>
    <col min="9483" max="9728" width="9.33203125" style="277"/>
    <col min="9729" max="9729" width="0" style="277" hidden="1" customWidth="1"/>
    <col min="9730" max="9730" width="37.1640625" style="277" bestFit="1" customWidth="1"/>
    <col min="9731" max="9731" width="0" style="277" hidden="1" customWidth="1"/>
    <col min="9732" max="9732" width="11.83203125" style="277" bestFit="1" customWidth="1"/>
    <col min="9733" max="9733" width="20.6640625" style="277" bestFit="1" customWidth="1"/>
    <col min="9734" max="9737" width="0" style="277" hidden="1" customWidth="1"/>
    <col min="9738" max="9738" width="11.6640625" style="277" bestFit="1" customWidth="1"/>
    <col min="9739" max="9984" width="9.33203125" style="277"/>
    <col min="9985" max="9985" width="0" style="277" hidden="1" customWidth="1"/>
    <col min="9986" max="9986" width="37.1640625" style="277" bestFit="1" customWidth="1"/>
    <col min="9987" max="9987" width="0" style="277" hidden="1" customWidth="1"/>
    <col min="9988" max="9988" width="11.83203125" style="277" bestFit="1" customWidth="1"/>
    <col min="9989" max="9989" width="20.6640625" style="277" bestFit="1" customWidth="1"/>
    <col min="9990" max="9993" width="0" style="277" hidden="1" customWidth="1"/>
    <col min="9994" max="9994" width="11.6640625" style="277" bestFit="1" customWidth="1"/>
    <col min="9995" max="10240" width="9.33203125" style="277"/>
    <col min="10241" max="10241" width="0" style="277" hidden="1" customWidth="1"/>
    <col min="10242" max="10242" width="37.1640625" style="277" bestFit="1" customWidth="1"/>
    <col min="10243" max="10243" width="0" style="277" hidden="1" customWidth="1"/>
    <col min="10244" max="10244" width="11.83203125" style="277" bestFit="1" customWidth="1"/>
    <col min="10245" max="10245" width="20.6640625" style="277" bestFit="1" customWidth="1"/>
    <col min="10246" max="10249" width="0" style="277" hidden="1" customWidth="1"/>
    <col min="10250" max="10250" width="11.6640625" style="277" bestFit="1" customWidth="1"/>
    <col min="10251" max="10496" width="9.33203125" style="277"/>
    <col min="10497" max="10497" width="0" style="277" hidden="1" customWidth="1"/>
    <col min="10498" max="10498" width="37.1640625" style="277" bestFit="1" customWidth="1"/>
    <col min="10499" max="10499" width="0" style="277" hidden="1" customWidth="1"/>
    <col min="10500" max="10500" width="11.83203125" style="277" bestFit="1" customWidth="1"/>
    <col min="10501" max="10501" width="20.6640625" style="277" bestFit="1" customWidth="1"/>
    <col min="10502" max="10505" width="0" style="277" hidden="1" customWidth="1"/>
    <col min="10506" max="10506" width="11.6640625" style="277" bestFit="1" customWidth="1"/>
    <col min="10507" max="10752" width="9.33203125" style="277"/>
    <col min="10753" max="10753" width="0" style="277" hidden="1" customWidth="1"/>
    <col min="10754" max="10754" width="37.1640625" style="277" bestFit="1" customWidth="1"/>
    <col min="10755" max="10755" width="0" style="277" hidden="1" customWidth="1"/>
    <col min="10756" max="10756" width="11.83203125" style="277" bestFit="1" customWidth="1"/>
    <col min="10757" max="10757" width="20.6640625" style="277" bestFit="1" customWidth="1"/>
    <col min="10758" max="10761" width="0" style="277" hidden="1" customWidth="1"/>
    <col min="10762" max="10762" width="11.6640625" style="277" bestFit="1" customWidth="1"/>
    <col min="10763" max="11008" width="9.33203125" style="277"/>
    <col min="11009" max="11009" width="0" style="277" hidden="1" customWidth="1"/>
    <col min="11010" max="11010" width="37.1640625" style="277" bestFit="1" customWidth="1"/>
    <col min="11011" max="11011" width="0" style="277" hidden="1" customWidth="1"/>
    <col min="11012" max="11012" width="11.83203125" style="277" bestFit="1" customWidth="1"/>
    <col min="11013" max="11013" width="20.6640625" style="277" bestFit="1" customWidth="1"/>
    <col min="11014" max="11017" width="0" style="277" hidden="1" customWidth="1"/>
    <col min="11018" max="11018" width="11.6640625" style="277" bestFit="1" customWidth="1"/>
    <col min="11019" max="11264" width="9.33203125" style="277"/>
    <col min="11265" max="11265" width="0" style="277" hidden="1" customWidth="1"/>
    <col min="11266" max="11266" width="37.1640625" style="277" bestFit="1" customWidth="1"/>
    <col min="11267" max="11267" width="0" style="277" hidden="1" customWidth="1"/>
    <col min="11268" max="11268" width="11.83203125" style="277" bestFit="1" customWidth="1"/>
    <col min="11269" max="11269" width="20.6640625" style="277" bestFit="1" customWidth="1"/>
    <col min="11270" max="11273" width="0" style="277" hidden="1" customWidth="1"/>
    <col min="11274" max="11274" width="11.6640625" style="277" bestFit="1" customWidth="1"/>
    <col min="11275" max="11520" width="9.33203125" style="277"/>
    <col min="11521" max="11521" width="0" style="277" hidden="1" customWidth="1"/>
    <col min="11522" max="11522" width="37.1640625" style="277" bestFit="1" customWidth="1"/>
    <col min="11523" max="11523" width="0" style="277" hidden="1" customWidth="1"/>
    <col min="11524" max="11524" width="11.83203125" style="277" bestFit="1" customWidth="1"/>
    <col min="11525" max="11525" width="20.6640625" style="277" bestFit="1" customWidth="1"/>
    <col min="11526" max="11529" width="0" style="277" hidden="1" customWidth="1"/>
    <col min="11530" max="11530" width="11.6640625" style="277" bestFit="1" customWidth="1"/>
    <col min="11531" max="11776" width="9.33203125" style="277"/>
    <col min="11777" max="11777" width="0" style="277" hidden="1" customWidth="1"/>
    <col min="11778" max="11778" width="37.1640625" style="277" bestFit="1" customWidth="1"/>
    <col min="11779" max="11779" width="0" style="277" hidden="1" customWidth="1"/>
    <col min="11780" max="11780" width="11.83203125" style="277" bestFit="1" customWidth="1"/>
    <col min="11781" max="11781" width="20.6640625" style="277" bestFit="1" customWidth="1"/>
    <col min="11782" max="11785" width="0" style="277" hidden="1" customWidth="1"/>
    <col min="11786" max="11786" width="11.6640625" style="277" bestFit="1" customWidth="1"/>
    <col min="11787" max="12032" width="9.33203125" style="277"/>
    <col min="12033" max="12033" width="0" style="277" hidden="1" customWidth="1"/>
    <col min="12034" max="12034" width="37.1640625" style="277" bestFit="1" customWidth="1"/>
    <col min="12035" max="12035" width="0" style="277" hidden="1" customWidth="1"/>
    <col min="12036" max="12036" width="11.83203125" style="277" bestFit="1" customWidth="1"/>
    <col min="12037" max="12037" width="20.6640625" style="277" bestFit="1" customWidth="1"/>
    <col min="12038" max="12041" width="0" style="277" hidden="1" customWidth="1"/>
    <col min="12042" max="12042" width="11.6640625" style="277" bestFit="1" customWidth="1"/>
    <col min="12043" max="12288" width="9.33203125" style="277"/>
    <col min="12289" max="12289" width="0" style="277" hidden="1" customWidth="1"/>
    <col min="12290" max="12290" width="37.1640625" style="277" bestFit="1" customWidth="1"/>
    <col min="12291" max="12291" width="0" style="277" hidden="1" customWidth="1"/>
    <col min="12292" max="12292" width="11.83203125" style="277" bestFit="1" customWidth="1"/>
    <col min="12293" max="12293" width="20.6640625" style="277" bestFit="1" customWidth="1"/>
    <col min="12294" max="12297" width="0" style="277" hidden="1" customWidth="1"/>
    <col min="12298" max="12298" width="11.6640625" style="277" bestFit="1" customWidth="1"/>
    <col min="12299" max="12544" width="9.33203125" style="277"/>
    <col min="12545" max="12545" width="0" style="277" hidden="1" customWidth="1"/>
    <col min="12546" max="12546" width="37.1640625" style="277" bestFit="1" customWidth="1"/>
    <col min="12547" max="12547" width="0" style="277" hidden="1" customWidth="1"/>
    <col min="12548" max="12548" width="11.83203125" style="277" bestFit="1" customWidth="1"/>
    <col min="12549" max="12549" width="20.6640625" style="277" bestFit="1" customWidth="1"/>
    <col min="12550" max="12553" width="0" style="277" hidden="1" customWidth="1"/>
    <col min="12554" max="12554" width="11.6640625" style="277" bestFit="1" customWidth="1"/>
    <col min="12555" max="12800" width="9.33203125" style="277"/>
    <col min="12801" max="12801" width="0" style="277" hidden="1" customWidth="1"/>
    <col min="12802" max="12802" width="37.1640625" style="277" bestFit="1" customWidth="1"/>
    <col min="12803" max="12803" width="0" style="277" hidden="1" customWidth="1"/>
    <col min="12804" max="12804" width="11.83203125" style="277" bestFit="1" customWidth="1"/>
    <col min="12805" max="12805" width="20.6640625" style="277" bestFit="1" customWidth="1"/>
    <col min="12806" max="12809" width="0" style="277" hidden="1" customWidth="1"/>
    <col min="12810" max="12810" width="11.6640625" style="277" bestFit="1" customWidth="1"/>
    <col min="12811" max="13056" width="9.33203125" style="277"/>
    <col min="13057" max="13057" width="0" style="277" hidden="1" customWidth="1"/>
    <col min="13058" max="13058" width="37.1640625" style="277" bestFit="1" customWidth="1"/>
    <col min="13059" max="13059" width="0" style="277" hidden="1" customWidth="1"/>
    <col min="13060" max="13060" width="11.83203125" style="277" bestFit="1" customWidth="1"/>
    <col min="13061" max="13061" width="20.6640625" style="277" bestFit="1" customWidth="1"/>
    <col min="13062" max="13065" width="0" style="277" hidden="1" customWidth="1"/>
    <col min="13066" max="13066" width="11.6640625" style="277" bestFit="1" customWidth="1"/>
    <col min="13067" max="13312" width="9.33203125" style="277"/>
    <col min="13313" max="13313" width="0" style="277" hidden="1" customWidth="1"/>
    <col min="13314" max="13314" width="37.1640625" style="277" bestFit="1" customWidth="1"/>
    <col min="13315" max="13315" width="0" style="277" hidden="1" customWidth="1"/>
    <col min="13316" max="13316" width="11.83203125" style="277" bestFit="1" customWidth="1"/>
    <col min="13317" max="13317" width="20.6640625" style="277" bestFit="1" customWidth="1"/>
    <col min="13318" max="13321" width="0" style="277" hidden="1" customWidth="1"/>
    <col min="13322" max="13322" width="11.6640625" style="277" bestFit="1" customWidth="1"/>
    <col min="13323" max="13568" width="9.33203125" style="277"/>
    <col min="13569" max="13569" width="0" style="277" hidden="1" customWidth="1"/>
    <col min="13570" max="13570" width="37.1640625" style="277" bestFit="1" customWidth="1"/>
    <col min="13571" max="13571" width="0" style="277" hidden="1" customWidth="1"/>
    <col min="13572" max="13572" width="11.83203125" style="277" bestFit="1" customWidth="1"/>
    <col min="13573" max="13573" width="20.6640625" style="277" bestFit="1" customWidth="1"/>
    <col min="13574" max="13577" width="0" style="277" hidden="1" customWidth="1"/>
    <col min="13578" max="13578" width="11.6640625" style="277" bestFit="1" customWidth="1"/>
    <col min="13579" max="13824" width="9.33203125" style="277"/>
    <col min="13825" max="13825" width="0" style="277" hidden="1" customWidth="1"/>
    <col min="13826" max="13826" width="37.1640625" style="277" bestFit="1" customWidth="1"/>
    <col min="13827" max="13827" width="0" style="277" hidden="1" customWidth="1"/>
    <col min="13828" max="13828" width="11.83203125" style="277" bestFit="1" customWidth="1"/>
    <col min="13829" max="13829" width="20.6640625" style="277" bestFit="1" customWidth="1"/>
    <col min="13830" max="13833" width="0" style="277" hidden="1" customWidth="1"/>
    <col min="13834" max="13834" width="11.6640625" style="277" bestFit="1" customWidth="1"/>
    <col min="13835" max="14080" width="9.33203125" style="277"/>
    <col min="14081" max="14081" width="0" style="277" hidden="1" customWidth="1"/>
    <col min="14082" max="14082" width="37.1640625" style="277" bestFit="1" customWidth="1"/>
    <col min="14083" max="14083" width="0" style="277" hidden="1" customWidth="1"/>
    <col min="14084" max="14084" width="11.83203125" style="277" bestFit="1" customWidth="1"/>
    <col min="14085" max="14085" width="20.6640625" style="277" bestFit="1" customWidth="1"/>
    <col min="14086" max="14089" width="0" style="277" hidden="1" customWidth="1"/>
    <col min="14090" max="14090" width="11.6640625" style="277" bestFit="1" customWidth="1"/>
    <col min="14091" max="14336" width="9.33203125" style="277"/>
    <col min="14337" max="14337" width="0" style="277" hidden="1" customWidth="1"/>
    <col min="14338" max="14338" width="37.1640625" style="277" bestFit="1" customWidth="1"/>
    <col min="14339" max="14339" width="0" style="277" hidden="1" customWidth="1"/>
    <col min="14340" max="14340" width="11.83203125" style="277" bestFit="1" customWidth="1"/>
    <col min="14341" max="14341" width="20.6640625" style="277" bestFit="1" customWidth="1"/>
    <col min="14342" max="14345" width="0" style="277" hidden="1" customWidth="1"/>
    <col min="14346" max="14346" width="11.6640625" style="277" bestFit="1" customWidth="1"/>
    <col min="14347" max="14592" width="9.33203125" style="277"/>
    <col min="14593" max="14593" width="0" style="277" hidden="1" customWidth="1"/>
    <col min="14594" max="14594" width="37.1640625" style="277" bestFit="1" customWidth="1"/>
    <col min="14595" max="14595" width="0" style="277" hidden="1" customWidth="1"/>
    <col min="14596" max="14596" width="11.83203125" style="277" bestFit="1" customWidth="1"/>
    <col min="14597" max="14597" width="20.6640625" style="277" bestFit="1" customWidth="1"/>
    <col min="14598" max="14601" width="0" style="277" hidden="1" customWidth="1"/>
    <col min="14602" max="14602" width="11.6640625" style="277" bestFit="1" customWidth="1"/>
    <col min="14603" max="14848" width="9.33203125" style="277"/>
    <col min="14849" max="14849" width="0" style="277" hidden="1" customWidth="1"/>
    <col min="14850" max="14850" width="37.1640625" style="277" bestFit="1" customWidth="1"/>
    <col min="14851" max="14851" width="0" style="277" hidden="1" customWidth="1"/>
    <col min="14852" max="14852" width="11.83203125" style="277" bestFit="1" customWidth="1"/>
    <col min="14853" max="14853" width="20.6640625" style="277" bestFit="1" customWidth="1"/>
    <col min="14854" max="14857" width="0" style="277" hidden="1" customWidth="1"/>
    <col min="14858" max="14858" width="11.6640625" style="277" bestFit="1" customWidth="1"/>
    <col min="14859" max="15104" width="9.33203125" style="277"/>
    <col min="15105" max="15105" width="0" style="277" hidden="1" customWidth="1"/>
    <col min="15106" max="15106" width="37.1640625" style="277" bestFit="1" customWidth="1"/>
    <col min="15107" max="15107" width="0" style="277" hidden="1" customWidth="1"/>
    <col min="15108" max="15108" width="11.83203125" style="277" bestFit="1" customWidth="1"/>
    <col min="15109" max="15109" width="20.6640625" style="277" bestFit="1" customWidth="1"/>
    <col min="15110" max="15113" width="0" style="277" hidden="1" customWidth="1"/>
    <col min="15114" max="15114" width="11.6640625" style="277" bestFit="1" customWidth="1"/>
    <col min="15115" max="15360" width="9.33203125" style="277"/>
    <col min="15361" max="15361" width="0" style="277" hidden="1" customWidth="1"/>
    <col min="15362" max="15362" width="37.1640625" style="277" bestFit="1" customWidth="1"/>
    <col min="15363" max="15363" width="0" style="277" hidden="1" customWidth="1"/>
    <col min="15364" max="15364" width="11.83203125" style="277" bestFit="1" customWidth="1"/>
    <col min="15365" max="15365" width="20.6640625" style="277" bestFit="1" customWidth="1"/>
    <col min="15366" max="15369" width="0" style="277" hidden="1" customWidth="1"/>
    <col min="15370" max="15370" width="11.6640625" style="277" bestFit="1" customWidth="1"/>
    <col min="15371" max="15616" width="9.33203125" style="277"/>
    <col min="15617" max="15617" width="0" style="277" hidden="1" customWidth="1"/>
    <col min="15618" max="15618" width="37.1640625" style="277" bestFit="1" customWidth="1"/>
    <col min="15619" max="15619" width="0" style="277" hidden="1" customWidth="1"/>
    <col min="15620" max="15620" width="11.83203125" style="277" bestFit="1" customWidth="1"/>
    <col min="15621" max="15621" width="20.6640625" style="277" bestFit="1" customWidth="1"/>
    <col min="15622" max="15625" width="0" style="277" hidden="1" customWidth="1"/>
    <col min="15626" max="15626" width="11.6640625" style="277" bestFit="1" customWidth="1"/>
    <col min="15627" max="15872" width="9.33203125" style="277"/>
    <col min="15873" max="15873" width="0" style="277" hidden="1" customWidth="1"/>
    <col min="15874" max="15874" width="37.1640625" style="277" bestFit="1" customWidth="1"/>
    <col min="15875" max="15875" width="0" style="277" hidden="1" customWidth="1"/>
    <col min="15876" max="15876" width="11.83203125" style="277" bestFit="1" customWidth="1"/>
    <col min="15877" max="15877" width="20.6640625" style="277" bestFit="1" customWidth="1"/>
    <col min="15878" max="15881" width="0" style="277" hidden="1" customWidth="1"/>
    <col min="15882" max="15882" width="11.6640625" style="277" bestFit="1" customWidth="1"/>
    <col min="15883" max="16128" width="9.33203125" style="277"/>
    <col min="16129" max="16129" width="0" style="277" hidden="1" customWidth="1"/>
    <col min="16130" max="16130" width="37.1640625" style="277" bestFit="1" customWidth="1"/>
    <col min="16131" max="16131" width="0" style="277" hidden="1" customWidth="1"/>
    <col min="16132" max="16132" width="11.83203125" style="277" bestFit="1" customWidth="1"/>
    <col min="16133" max="16133" width="20.6640625" style="277" bestFit="1" customWidth="1"/>
    <col min="16134" max="16137" width="0" style="277" hidden="1" customWidth="1"/>
    <col min="16138" max="16138" width="11.6640625" style="277" bestFit="1" customWidth="1"/>
    <col min="16139" max="16384" width="9.33203125" style="277"/>
  </cols>
  <sheetData>
    <row r="2" spans="1:9" ht="20.100000000000001" customHeight="1">
      <c r="B2" s="394" t="s">
        <v>692</v>
      </c>
    </row>
    <row r="3" spans="1:9" ht="20.100000000000001" customHeight="1">
      <c r="B3" s="394" t="s">
        <v>693</v>
      </c>
    </row>
    <row r="4" spans="1:9" ht="9.9499999999999993" customHeight="1">
      <c r="B4" s="394"/>
    </row>
    <row r="5" spans="1:9" ht="20.100000000000001" customHeight="1">
      <c r="B5" s="396" t="s">
        <v>694</v>
      </c>
    </row>
    <row r="7" spans="1:9" ht="18.75">
      <c r="B7" s="397" t="s">
        <v>695</v>
      </c>
    </row>
    <row r="9" spans="1:9">
      <c r="A9" s="398" t="s">
        <v>696</v>
      </c>
      <c r="B9" s="399" t="s">
        <v>697</v>
      </c>
      <c r="C9" s="399" t="s">
        <v>698</v>
      </c>
      <c r="D9" s="398" t="s">
        <v>699</v>
      </c>
      <c r="E9" s="398" t="s">
        <v>700</v>
      </c>
      <c r="F9" s="399" t="s">
        <v>701</v>
      </c>
      <c r="G9" s="399" t="s">
        <v>702</v>
      </c>
      <c r="H9" s="399" t="s">
        <v>703</v>
      </c>
      <c r="I9" s="399" t="s">
        <v>704</v>
      </c>
    </row>
    <row r="10" spans="1:9">
      <c r="A10" s="400">
        <v>101</v>
      </c>
      <c r="B10" s="401" t="s">
        <v>705</v>
      </c>
      <c r="C10" s="401" t="s">
        <v>705</v>
      </c>
      <c r="D10" s="400"/>
      <c r="E10" s="400"/>
      <c r="F10" s="401" t="s">
        <v>5</v>
      </c>
      <c r="G10" s="401" t="s">
        <v>5</v>
      </c>
      <c r="H10" s="401" t="s">
        <v>5</v>
      </c>
      <c r="I10" s="401" t="s">
        <v>706</v>
      </c>
    </row>
    <row r="11" spans="1:9">
      <c r="A11" s="402">
        <v>1</v>
      </c>
      <c r="B11" s="403" t="s">
        <v>707</v>
      </c>
      <c r="C11" s="403" t="s">
        <v>707</v>
      </c>
      <c r="D11" s="402">
        <f>SUM(J36:J36)</f>
        <v>0</v>
      </c>
      <c r="E11" s="402"/>
      <c r="F11" s="403" t="s">
        <v>708</v>
      </c>
      <c r="G11" s="403" t="s">
        <v>5</v>
      </c>
      <c r="H11" s="403" t="s">
        <v>78</v>
      </c>
      <c r="I11" s="403" t="s">
        <v>5</v>
      </c>
    </row>
    <row r="12" spans="1:9">
      <c r="A12" s="402">
        <v>2</v>
      </c>
      <c r="B12" s="403" t="s">
        <v>709</v>
      </c>
      <c r="C12" s="403" t="s">
        <v>710</v>
      </c>
      <c r="D12" s="402">
        <f>D11/100*3.6</f>
        <v>0</v>
      </c>
      <c r="E12" s="402">
        <f>D11/100*1</f>
        <v>0</v>
      </c>
      <c r="F12" s="403" t="s">
        <v>711</v>
      </c>
      <c r="G12" s="403" t="s">
        <v>712</v>
      </c>
      <c r="H12" s="403" t="s">
        <v>78</v>
      </c>
      <c r="I12" s="403" t="s">
        <v>5</v>
      </c>
    </row>
    <row r="13" spans="1:9">
      <c r="A13" s="402">
        <v>3</v>
      </c>
      <c r="B13" s="403" t="s">
        <v>713</v>
      </c>
      <c r="C13" s="403" t="s">
        <v>713</v>
      </c>
      <c r="D13" s="402"/>
      <c r="E13" s="402">
        <f>SUM(D37:D37)</f>
        <v>0</v>
      </c>
      <c r="F13" s="403" t="s">
        <v>5</v>
      </c>
      <c r="G13" s="403" t="s">
        <v>714</v>
      </c>
      <c r="H13" s="403" t="s">
        <v>78</v>
      </c>
      <c r="I13" s="403" t="s">
        <v>5</v>
      </c>
    </row>
    <row r="14" spans="1:9">
      <c r="A14" s="402">
        <v>4</v>
      </c>
      <c r="B14" s="403" t="s">
        <v>715</v>
      </c>
      <c r="C14" s="403" t="s">
        <v>715</v>
      </c>
      <c r="D14" s="402"/>
      <c r="E14" s="402">
        <f>SUM(E37:E37)</f>
        <v>0</v>
      </c>
      <c r="F14" s="403" t="s">
        <v>5</v>
      </c>
      <c r="G14" s="403" t="s">
        <v>716</v>
      </c>
      <c r="H14" s="403" t="s">
        <v>78</v>
      </c>
      <c r="I14" s="403" t="s">
        <v>5</v>
      </c>
    </row>
    <row r="15" spans="1:9">
      <c r="A15" s="404">
        <v>5</v>
      </c>
      <c r="B15" s="405" t="s">
        <v>717</v>
      </c>
      <c r="C15" s="405" t="s">
        <v>717</v>
      </c>
      <c r="D15" s="404">
        <f>SUM(D11:D14)</f>
        <v>0</v>
      </c>
      <c r="E15" s="404">
        <f>SUM(E12:E14)</f>
        <v>0</v>
      </c>
      <c r="F15" s="405" t="s">
        <v>718</v>
      </c>
      <c r="G15" s="405" t="s">
        <v>719</v>
      </c>
      <c r="H15" s="405" t="s">
        <v>78</v>
      </c>
      <c r="I15" s="405" t="s">
        <v>720</v>
      </c>
    </row>
    <row r="16" spans="1:9">
      <c r="A16" s="402">
        <v>6</v>
      </c>
      <c r="B16" s="403" t="s">
        <v>721</v>
      </c>
      <c r="C16" s="403" t="s">
        <v>722</v>
      </c>
      <c r="D16" s="402"/>
      <c r="E16" s="402">
        <f>(E13+E14)/100*6</f>
        <v>0</v>
      </c>
      <c r="F16" s="403" t="s">
        <v>5</v>
      </c>
      <c r="G16" s="403" t="s">
        <v>723</v>
      </c>
      <c r="H16" s="403" t="s">
        <v>78</v>
      </c>
      <c r="I16" s="403" t="s">
        <v>5</v>
      </c>
    </row>
    <row r="17" spans="1:9">
      <c r="A17" s="402">
        <v>8</v>
      </c>
      <c r="B17" s="403" t="s">
        <v>724</v>
      </c>
      <c r="C17" s="403" t="s">
        <v>724</v>
      </c>
      <c r="D17" s="402"/>
      <c r="E17" s="402">
        <v>0</v>
      </c>
      <c r="F17" s="403" t="s">
        <v>5</v>
      </c>
      <c r="G17" s="403" t="s">
        <v>725</v>
      </c>
      <c r="H17" s="403" t="s">
        <v>78</v>
      </c>
      <c r="I17" s="403" t="s">
        <v>5</v>
      </c>
    </row>
    <row r="18" spans="1:9">
      <c r="A18" s="402">
        <v>9</v>
      </c>
      <c r="B18" s="403" t="s">
        <v>726</v>
      </c>
      <c r="C18" s="403" t="s">
        <v>727</v>
      </c>
      <c r="D18" s="402"/>
      <c r="E18" s="402" t="s">
        <v>728</v>
      </c>
      <c r="F18" s="403" t="s">
        <v>5</v>
      </c>
      <c r="G18" s="403" t="s">
        <v>729</v>
      </c>
      <c r="H18" s="403" t="s">
        <v>78</v>
      </c>
      <c r="I18" s="403" t="s">
        <v>5</v>
      </c>
    </row>
    <row r="19" spans="1:9">
      <c r="A19" s="404">
        <v>10</v>
      </c>
      <c r="B19" s="405" t="s">
        <v>730</v>
      </c>
      <c r="C19" s="405" t="s">
        <v>730</v>
      </c>
      <c r="D19" s="404">
        <f>SUM(D15:D18)</f>
        <v>0</v>
      </c>
      <c r="E19" s="404">
        <f>SUM(E15:E18)</f>
        <v>0</v>
      </c>
      <c r="F19" s="405" t="s">
        <v>731</v>
      </c>
      <c r="G19" s="405" t="s">
        <v>732</v>
      </c>
      <c r="H19" s="405" t="s">
        <v>78</v>
      </c>
      <c r="I19" s="405" t="s">
        <v>720</v>
      </c>
    </row>
    <row r="20" spans="1:9">
      <c r="A20" s="402">
        <v>11</v>
      </c>
      <c r="B20" s="403" t="s">
        <v>733</v>
      </c>
      <c r="C20" s="403" t="s">
        <v>734</v>
      </c>
      <c r="D20" s="402"/>
      <c r="E20" s="402">
        <v>0</v>
      </c>
      <c r="F20" s="403" t="s">
        <v>5</v>
      </c>
      <c r="G20" s="403" t="s">
        <v>735</v>
      </c>
      <c r="H20" s="403" t="s">
        <v>78</v>
      </c>
      <c r="I20" s="403" t="s">
        <v>5</v>
      </c>
    </row>
    <row r="21" spans="1:9">
      <c r="A21" s="402">
        <v>12</v>
      </c>
      <c r="B21" s="403" t="s">
        <v>736</v>
      </c>
      <c r="C21" s="403" t="s">
        <v>737</v>
      </c>
      <c r="D21" s="402"/>
      <c r="E21" s="402">
        <v>0</v>
      </c>
      <c r="F21" s="403" t="s">
        <v>5</v>
      </c>
      <c r="G21" s="403" t="s">
        <v>738</v>
      </c>
      <c r="H21" s="403" t="s">
        <v>78</v>
      </c>
      <c r="I21" s="403" t="s">
        <v>5</v>
      </c>
    </row>
    <row r="22" spans="1:9">
      <c r="A22" s="402">
        <v>13</v>
      </c>
      <c r="B22" s="403" t="s">
        <v>739</v>
      </c>
      <c r="C22" s="403" t="s">
        <v>740</v>
      </c>
      <c r="D22" s="402"/>
      <c r="E22" s="402">
        <v>0</v>
      </c>
      <c r="F22" s="403" t="s">
        <v>5</v>
      </c>
      <c r="G22" s="403" t="s">
        <v>741</v>
      </c>
      <c r="H22" s="403" t="s">
        <v>78</v>
      </c>
      <c r="I22" s="403" t="s">
        <v>5</v>
      </c>
    </row>
    <row r="23" spans="1:9">
      <c r="A23" s="400">
        <v>14</v>
      </c>
      <c r="B23" s="401" t="s">
        <v>742</v>
      </c>
      <c r="C23" s="401" t="s">
        <v>742</v>
      </c>
      <c r="D23" s="400"/>
      <c r="E23" s="400">
        <f>D19+E19</f>
        <v>0</v>
      </c>
      <c r="F23" s="401" t="s">
        <v>5</v>
      </c>
      <c r="G23" s="401" t="s">
        <v>743</v>
      </c>
      <c r="H23" s="401" t="s">
        <v>78</v>
      </c>
      <c r="I23" s="401" t="s">
        <v>706</v>
      </c>
    </row>
    <row r="24" spans="1:9">
      <c r="A24" s="402">
        <v>0</v>
      </c>
      <c r="B24" s="403" t="s">
        <v>5</v>
      </c>
      <c r="C24" s="403" t="s">
        <v>5</v>
      </c>
      <c r="D24" s="402"/>
      <c r="E24" s="402"/>
      <c r="F24" s="403" t="s">
        <v>5</v>
      </c>
      <c r="G24" s="403" t="s">
        <v>5</v>
      </c>
      <c r="H24" s="403" t="s">
        <v>5</v>
      </c>
      <c r="I24" s="403" t="s">
        <v>5</v>
      </c>
    </row>
    <row r="25" spans="1:9">
      <c r="A25" s="400">
        <v>102</v>
      </c>
      <c r="B25" s="401" t="s">
        <v>744</v>
      </c>
      <c r="C25" s="401" t="s">
        <v>744</v>
      </c>
      <c r="D25" s="400"/>
      <c r="E25" s="400"/>
      <c r="F25" s="401" t="s">
        <v>5</v>
      </c>
      <c r="G25" s="401" t="s">
        <v>5</v>
      </c>
      <c r="H25" s="401" t="s">
        <v>5</v>
      </c>
      <c r="I25" s="401" t="s">
        <v>706</v>
      </c>
    </row>
    <row r="26" spans="1:9">
      <c r="A26" s="402">
        <v>20</v>
      </c>
      <c r="B26" s="403" t="s">
        <v>745</v>
      </c>
      <c r="C26" s="403" t="s">
        <v>746</v>
      </c>
      <c r="D26" s="402"/>
      <c r="E26" s="402">
        <f>E19/100*3.25</f>
        <v>0</v>
      </c>
      <c r="F26" s="403" t="s">
        <v>5</v>
      </c>
      <c r="G26" s="403" t="s">
        <v>747</v>
      </c>
      <c r="H26" s="403" t="s">
        <v>78</v>
      </c>
      <c r="I26" s="403" t="s">
        <v>5</v>
      </c>
    </row>
    <row r="27" spans="1:9">
      <c r="A27" s="402">
        <v>21</v>
      </c>
      <c r="B27" s="403" t="s">
        <v>748</v>
      </c>
      <c r="C27" s="403" t="s">
        <v>749</v>
      </c>
      <c r="D27" s="402"/>
      <c r="E27" s="402">
        <v>0</v>
      </c>
      <c r="F27" s="403" t="s">
        <v>5</v>
      </c>
      <c r="G27" s="403" t="s">
        <v>750</v>
      </c>
      <c r="H27" s="403" t="s">
        <v>78</v>
      </c>
      <c r="I27" s="403" t="s">
        <v>5</v>
      </c>
    </row>
    <row r="28" spans="1:9">
      <c r="A28" s="400">
        <v>22</v>
      </c>
      <c r="B28" s="401" t="s">
        <v>751</v>
      </c>
      <c r="C28" s="401" t="s">
        <v>751</v>
      </c>
      <c r="D28" s="400"/>
      <c r="E28" s="400">
        <f>SUM(E26:E27)</f>
        <v>0</v>
      </c>
      <c r="F28" s="401" t="s">
        <v>5</v>
      </c>
      <c r="G28" s="401" t="s">
        <v>752</v>
      </c>
      <c r="H28" s="401" t="s">
        <v>78</v>
      </c>
      <c r="I28" s="401" t="s">
        <v>706</v>
      </c>
    </row>
    <row r="29" spans="1:9">
      <c r="A29" s="402">
        <v>30</v>
      </c>
      <c r="B29" s="403" t="s">
        <v>753</v>
      </c>
      <c r="C29" s="403" t="s">
        <v>753</v>
      </c>
      <c r="D29" s="402"/>
      <c r="E29" s="402">
        <v>0</v>
      </c>
      <c r="F29" s="403" t="s">
        <v>5</v>
      </c>
      <c r="G29" s="403" t="s">
        <v>754</v>
      </c>
      <c r="H29" s="403" t="s">
        <v>78</v>
      </c>
      <c r="I29" s="403" t="s">
        <v>5</v>
      </c>
    </row>
    <row r="30" spans="1:9">
      <c r="A30" s="402">
        <v>0</v>
      </c>
      <c r="B30" s="403" t="s">
        <v>5</v>
      </c>
      <c r="C30" s="403" t="s">
        <v>5</v>
      </c>
      <c r="D30" s="402"/>
      <c r="E30" s="402"/>
      <c r="F30" s="403" t="s">
        <v>5</v>
      </c>
      <c r="G30" s="403" t="s">
        <v>5</v>
      </c>
      <c r="H30" s="403" t="s">
        <v>5</v>
      </c>
      <c r="I30" s="403" t="s">
        <v>5</v>
      </c>
    </row>
    <row r="31" spans="1:9" ht="14.25">
      <c r="A31" s="406">
        <v>50</v>
      </c>
      <c r="B31" s="407" t="s">
        <v>755</v>
      </c>
      <c r="C31" s="407" t="s">
        <v>756</v>
      </c>
      <c r="D31" s="406"/>
      <c r="E31" s="406">
        <f>E23+E28</f>
        <v>0</v>
      </c>
      <c r="F31" s="407" t="s">
        <v>5</v>
      </c>
      <c r="G31" s="407" t="s">
        <v>757</v>
      </c>
      <c r="H31" s="407" t="s">
        <v>78</v>
      </c>
      <c r="I31" s="407" t="s">
        <v>758</v>
      </c>
    </row>
    <row r="32" spans="1:9">
      <c r="A32" s="402">
        <v>40</v>
      </c>
      <c r="B32" s="403" t="s">
        <v>759</v>
      </c>
      <c r="C32" s="403" t="s">
        <v>760</v>
      </c>
      <c r="D32" s="402">
        <f>E31</f>
        <v>0</v>
      </c>
      <c r="E32" s="402">
        <f>D32/100*21</f>
        <v>0</v>
      </c>
      <c r="F32" s="403" t="s">
        <v>761</v>
      </c>
      <c r="G32" s="403" t="s">
        <v>762</v>
      </c>
      <c r="H32" s="403" t="s">
        <v>78</v>
      </c>
      <c r="I32" s="403" t="s">
        <v>5</v>
      </c>
    </row>
    <row r="33" spans="1:10">
      <c r="A33" s="402">
        <v>0</v>
      </c>
      <c r="B33" s="403" t="s">
        <v>5</v>
      </c>
      <c r="C33" s="403" t="s">
        <v>5</v>
      </c>
      <c r="D33" s="402"/>
      <c r="E33" s="402"/>
      <c r="F33" s="403" t="s">
        <v>5</v>
      </c>
      <c r="G33" s="403" t="s">
        <v>5</v>
      </c>
      <c r="H33" s="403" t="s">
        <v>5</v>
      </c>
      <c r="I33" s="403" t="s">
        <v>5</v>
      </c>
    </row>
    <row r="34" spans="1:10">
      <c r="A34" s="402">
        <v>61</v>
      </c>
      <c r="B34" s="403" t="s">
        <v>23</v>
      </c>
      <c r="C34" s="403" t="s">
        <v>763</v>
      </c>
      <c r="D34" s="402"/>
      <c r="E34" s="402" t="s">
        <v>23</v>
      </c>
      <c r="F34" s="403" t="s">
        <v>5</v>
      </c>
      <c r="G34" s="403" t="s">
        <v>764</v>
      </c>
      <c r="H34" s="403" t="s">
        <v>78</v>
      </c>
      <c r="I34" s="403" t="s">
        <v>82</v>
      </c>
    </row>
    <row r="35" spans="1:10">
      <c r="A35" s="400">
        <v>200</v>
      </c>
      <c r="B35" s="401" t="s">
        <v>765</v>
      </c>
      <c r="C35" s="401" t="s">
        <v>766</v>
      </c>
      <c r="D35" s="408" t="s">
        <v>36</v>
      </c>
      <c r="E35" s="408" t="s">
        <v>37</v>
      </c>
      <c r="F35" s="401" t="s">
        <v>767</v>
      </c>
      <c r="G35" s="401" t="s">
        <v>768</v>
      </c>
      <c r="H35" s="401" t="s">
        <v>78</v>
      </c>
      <c r="I35" s="401" t="s">
        <v>706</v>
      </c>
    </row>
    <row r="36" spans="1:10">
      <c r="A36" s="402"/>
      <c r="B36" s="403" t="s">
        <v>769</v>
      </c>
      <c r="C36" s="403" t="s">
        <v>541</v>
      </c>
      <c r="D36" s="409">
        <f>Elektroinstalace!K33</f>
        <v>0</v>
      </c>
      <c r="E36" s="409">
        <f>Elektroinstalace!M33</f>
        <v>0</v>
      </c>
      <c r="F36" s="410" t="s">
        <v>770</v>
      </c>
      <c r="G36" s="410" t="s">
        <v>771</v>
      </c>
      <c r="H36" s="410" t="s">
        <v>78</v>
      </c>
      <c r="I36" s="410" t="s">
        <v>5</v>
      </c>
      <c r="J36" s="411">
        <f>SUM(D36:E36)</f>
        <v>0</v>
      </c>
    </row>
    <row r="37" spans="1:10">
      <c r="A37" s="402">
        <v>200</v>
      </c>
      <c r="B37" s="403" t="s">
        <v>772</v>
      </c>
      <c r="C37" s="403" t="s">
        <v>773</v>
      </c>
      <c r="D37" s="409">
        <f>Elektroinstalace!K164</f>
        <v>0</v>
      </c>
      <c r="E37" s="409">
        <f>Elektroinstalace!M164</f>
        <v>0</v>
      </c>
      <c r="F37" s="410" t="s">
        <v>774</v>
      </c>
      <c r="G37" s="410" t="s">
        <v>775</v>
      </c>
      <c r="H37" s="410" t="s">
        <v>78</v>
      </c>
      <c r="I37" s="410" t="s">
        <v>5</v>
      </c>
      <c r="J37" s="411">
        <f>SUM(D37:E37)</f>
        <v>0</v>
      </c>
    </row>
    <row r="38" spans="1:10">
      <c r="A38" s="402"/>
      <c r="B38" s="403"/>
      <c r="C38" s="403"/>
      <c r="D38" s="402"/>
      <c r="E38" s="402" t="s">
        <v>23</v>
      </c>
      <c r="F38" s="403"/>
      <c r="G38" s="403"/>
      <c r="H38" s="403"/>
      <c r="I38" s="403"/>
      <c r="J38" s="411"/>
    </row>
    <row r="39" spans="1:10">
      <c r="A39" s="402"/>
      <c r="B39" s="403"/>
      <c r="C39" s="403"/>
      <c r="D39" s="402"/>
      <c r="E39" s="402"/>
      <c r="F39" s="403"/>
      <c r="G39" s="403"/>
      <c r="H39" s="403"/>
      <c r="I39" s="403"/>
      <c r="J39" s="411"/>
    </row>
    <row r="40" spans="1:10">
      <c r="A40" s="402"/>
      <c r="B40" s="403"/>
      <c r="C40" s="403"/>
      <c r="D40" s="402"/>
      <c r="E40" s="402"/>
      <c r="F40" s="403"/>
      <c r="G40" s="403"/>
      <c r="H40" s="403"/>
      <c r="I40" s="403"/>
    </row>
    <row r="41" spans="1:10">
      <c r="A41" s="402">
        <v>0</v>
      </c>
      <c r="B41" s="403" t="s">
        <v>5</v>
      </c>
      <c r="C41" s="403" t="s">
        <v>5</v>
      </c>
      <c r="D41" s="402"/>
      <c r="E41" s="402"/>
      <c r="F41" s="403" t="s">
        <v>5</v>
      </c>
      <c r="G41" s="403" t="s">
        <v>5</v>
      </c>
      <c r="H41" s="403" t="s">
        <v>5</v>
      </c>
      <c r="I41" s="403" t="s">
        <v>5</v>
      </c>
    </row>
    <row r="42" spans="1:10">
      <c r="B42" s="412" t="s">
        <v>690</v>
      </c>
    </row>
    <row r="43" spans="1:10">
      <c r="B43" s="412" t="s">
        <v>776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5"/>
  <sheetViews>
    <sheetView view="pageLayout" topLeftCell="F1" zoomScale="125" zoomScaleNormal="150" zoomScaleSheetLayoutView="100" zoomScalePageLayoutView="125" workbookViewId="0">
      <selection activeCell="L17" sqref="L17"/>
    </sheetView>
  </sheetViews>
  <sheetFormatPr defaultColWidth="10.5" defaultRowHeight="12.75"/>
  <cols>
    <col min="1" max="1" width="10.1640625" style="271" hidden="1" customWidth="1"/>
    <col min="2" max="2" width="6.5" style="271" hidden="1" customWidth="1"/>
    <col min="3" max="3" width="257.1640625" style="271" hidden="1" customWidth="1"/>
    <col min="4" max="4" width="13" style="271" hidden="1" customWidth="1"/>
    <col min="5" max="5" width="6.1640625" style="271" hidden="1" customWidth="1"/>
    <col min="6" max="6" width="6.6640625" style="389" customWidth="1"/>
    <col min="7" max="7" width="71.83203125" style="390" customWidth="1"/>
    <col min="8" max="8" width="4.33203125" style="391" customWidth="1"/>
    <col min="9" max="9" width="9" style="392" customWidth="1"/>
    <col min="10" max="10" width="10.5" style="277"/>
    <col min="11" max="11" width="10.83203125" style="277" bestFit="1" customWidth="1"/>
    <col min="12" max="12" width="10.5" style="277"/>
    <col min="13" max="13" width="10.83203125" style="277" bestFit="1" customWidth="1"/>
    <col min="14" max="14" width="13.1640625" style="277" bestFit="1" customWidth="1"/>
    <col min="15" max="256" width="10.5" style="277"/>
    <col min="257" max="261" width="0" style="277" hidden="1" customWidth="1"/>
    <col min="262" max="262" width="6.6640625" style="277" customWidth="1"/>
    <col min="263" max="263" width="71.83203125" style="277" customWidth="1"/>
    <col min="264" max="264" width="4.33203125" style="277" customWidth="1"/>
    <col min="265" max="265" width="9" style="277" customWidth="1"/>
    <col min="266" max="266" width="10.5" style="277"/>
    <col min="267" max="267" width="10.83203125" style="277" bestFit="1" customWidth="1"/>
    <col min="268" max="268" width="10.5" style="277"/>
    <col min="269" max="269" width="10.83203125" style="277" bestFit="1" customWidth="1"/>
    <col min="270" max="270" width="13.1640625" style="277" bestFit="1" customWidth="1"/>
    <col min="271" max="512" width="10.5" style="277"/>
    <col min="513" max="517" width="0" style="277" hidden="1" customWidth="1"/>
    <col min="518" max="518" width="6.6640625" style="277" customWidth="1"/>
    <col min="519" max="519" width="71.83203125" style="277" customWidth="1"/>
    <col min="520" max="520" width="4.33203125" style="277" customWidth="1"/>
    <col min="521" max="521" width="9" style="277" customWidth="1"/>
    <col min="522" max="522" width="10.5" style="277"/>
    <col min="523" max="523" width="10.83203125" style="277" bestFit="1" customWidth="1"/>
    <col min="524" max="524" width="10.5" style="277"/>
    <col min="525" max="525" width="10.83203125" style="277" bestFit="1" customWidth="1"/>
    <col min="526" max="526" width="13.1640625" style="277" bestFit="1" customWidth="1"/>
    <col min="527" max="768" width="10.5" style="277"/>
    <col min="769" max="773" width="0" style="277" hidden="1" customWidth="1"/>
    <col min="774" max="774" width="6.6640625" style="277" customWidth="1"/>
    <col min="775" max="775" width="71.83203125" style="277" customWidth="1"/>
    <col min="776" max="776" width="4.33203125" style="277" customWidth="1"/>
    <col min="777" max="777" width="9" style="277" customWidth="1"/>
    <col min="778" max="778" width="10.5" style="277"/>
    <col min="779" max="779" width="10.83203125" style="277" bestFit="1" customWidth="1"/>
    <col min="780" max="780" width="10.5" style="277"/>
    <col min="781" max="781" width="10.83203125" style="277" bestFit="1" customWidth="1"/>
    <col min="782" max="782" width="13.1640625" style="277" bestFit="1" customWidth="1"/>
    <col min="783" max="1024" width="10.5" style="277"/>
    <col min="1025" max="1029" width="0" style="277" hidden="1" customWidth="1"/>
    <col min="1030" max="1030" width="6.6640625" style="277" customWidth="1"/>
    <col min="1031" max="1031" width="71.83203125" style="277" customWidth="1"/>
    <col min="1032" max="1032" width="4.33203125" style="277" customWidth="1"/>
    <col min="1033" max="1033" width="9" style="277" customWidth="1"/>
    <col min="1034" max="1034" width="10.5" style="277"/>
    <col min="1035" max="1035" width="10.83203125" style="277" bestFit="1" customWidth="1"/>
    <col min="1036" max="1036" width="10.5" style="277"/>
    <col min="1037" max="1037" width="10.83203125" style="277" bestFit="1" customWidth="1"/>
    <col min="1038" max="1038" width="13.1640625" style="277" bestFit="1" customWidth="1"/>
    <col min="1039" max="1280" width="10.5" style="277"/>
    <col min="1281" max="1285" width="0" style="277" hidden="1" customWidth="1"/>
    <col min="1286" max="1286" width="6.6640625" style="277" customWidth="1"/>
    <col min="1287" max="1287" width="71.83203125" style="277" customWidth="1"/>
    <col min="1288" max="1288" width="4.33203125" style="277" customWidth="1"/>
    <col min="1289" max="1289" width="9" style="277" customWidth="1"/>
    <col min="1290" max="1290" width="10.5" style="277"/>
    <col min="1291" max="1291" width="10.83203125" style="277" bestFit="1" customWidth="1"/>
    <col min="1292" max="1292" width="10.5" style="277"/>
    <col min="1293" max="1293" width="10.83203125" style="277" bestFit="1" customWidth="1"/>
    <col min="1294" max="1294" width="13.1640625" style="277" bestFit="1" customWidth="1"/>
    <col min="1295" max="1536" width="10.5" style="277"/>
    <col min="1537" max="1541" width="0" style="277" hidden="1" customWidth="1"/>
    <col min="1542" max="1542" width="6.6640625" style="277" customWidth="1"/>
    <col min="1543" max="1543" width="71.83203125" style="277" customWidth="1"/>
    <col min="1544" max="1544" width="4.33203125" style="277" customWidth="1"/>
    <col min="1545" max="1545" width="9" style="277" customWidth="1"/>
    <col min="1546" max="1546" width="10.5" style="277"/>
    <col min="1547" max="1547" width="10.83203125" style="277" bestFit="1" customWidth="1"/>
    <col min="1548" max="1548" width="10.5" style="277"/>
    <col min="1549" max="1549" width="10.83203125" style="277" bestFit="1" customWidth="1"/>
    <col min="1550" max="1550" width="13.1640625" style="277" bestFit="1" customWidth="1"/>
    <col min="1551" max="1792" width="10.5" style="277"/>
    <col min="1793" max="1797" width="0" style="277" hidden="1" customWidth="1"/>
    <col min="1798" max="1798" width="6.6640625" style="277" customWidth="1"/>
    <col min="1799" max="1799" width="71.83203125" style="277" customWidth="1"/>
    <col min="1800" max="1800" width="4.33203125" style="277" customWidth="1"/>
    <col min="1801" max="1801" width="9" style="277" customWidth="1"/>
    <col min="1802" max="1802" width="10.5" style="277"/>
    <col min="1803" max="1803" width="10.83203125" style="277" bestFit="1" customWidth="1"/>
    <col min="1804" max="1804" width="10.5" style="277"/>
    <col min="1805" max="1805" width="10.83203125" style="277" bestFit="1" customWidth="1"/>
    <col min="1806" max="1806" width="13.1640625" style="277" bestFit="1" customWidth="1"/>
    <col min="1807" max="2048" width="10.5" style="277"/>
    <col min="2049" max="2053" width="0" style="277" hidden="1" customWidth="1"/>
    <col min="2054" max="2054" width="6.6640625" style="277" customWidth="1"/>
    <col min="2055" max="2055" width="71.83203125" style="277" customWidth="1"/>
    <col min="2056" max="2056" width="4.33203125" style="277" customWidth="1"/>
    <col min="2057" max="2057" width="9" style="277" customWidth="1"/>
    <col min="2058" max="2058" width="10.5" style="277"/>
    <col min="2059" max="2059" width="10.83203125" style="277" bestFit="1" customWidth="1"/>
    <col min="2060" max="2060" width="10.5" style="277"/>
    <col min="2061" max="2061" width="10.83203125" style="277" bestFit="1" customWidth="1"/>
    <col min="2062" max="2062" width="13.1640625" style="277" bestFit="1" customWidth="1"/>
    <col min="2063" max="2304" width="10.5" style="277"/>
    <col min="2305" max="2309" width="0" style="277" hidden="1" customWidth="1"/>
    <col min="2310" max="2310" width="6.6640625" style="277" customWidth="1"/>
    <col min="2311" max="2311" width="71.83203125" style="277" customWidth="1"/>
    <col min="2312" max="2312" width="4.33203125" style="277" customWidth="1"/>
    <col min="2313" max="2313" width="9" style="277" customWidth="1"/>
    <col min="2314" max="2314" width="10.5" style="277"/>
    <col min="2315" max="2315" width="10.83203125" style="277" bestFit="1" customWidth="1"/>
    <col min="2316" max="2316" width="10.5" style="277"/>
    <col min="2317" max="2317" width="10.83203125" style="277" bestFit="1" customWidth="1"/>
    <col min="2318" max="2318" width="13.1640625" style="277" bestFit="1" customWidth="1"/>
    <col min="2319" max="2560" width="10.5" style="277"/>
    <col min="2561" max="2565" width="0" style="277" hidden="1" customWidth="1"/>
    <col min="2566" max="2566" width="6.6640625" style="277" customWidth="1"/>
    <col min="2567" max="2567" width="71.83203125" style="277" customWidth="1"/>
    <col min="2568" max="2568" width="4.33203125" style="277" customWidth="1"/>
    <col min="2569" max="2569" width="9" style="277" customWidth="1"/>
    <col min="2570" max="2570" width="10.5" style="277"/>
    <col min="2571" max="2571" width="10.83203125" style="277" bestFit="1" customWidth="1"/>
    <col min="2572" max="2572" width="10.5" style="277"/>
    <col min="2573" max="2573" width="10.83203125" style="277" bestFit="1" customWidth="1"/>
    <col min="2574" max="2574" width="13.1640625" style="277" bestFit="1" customWidth="1"/>
    <col min="2575" max="2816" width="10.5" style="277"/>
    <col min="2817" max="2821" width="0" style="277" hidden="1" customWidth="1"/>
    <col min="2822" max="2822" width="6.6640625" style="277" customWidth="1"/>
    <col min="2823" max="2823" width="71.83203125" style="277" customWidth="1"/>
    <col min="2824" max="2824" width="4.33203125" style="277" customWidth="1"/>
    <col min="2825" max="2825" width="9" style="277" customWidth="1"/>
    <col min="2826" max="2826" width="10.5" style="277"/>
    <col min="2827" max="2827" width="10.83203125" style="277" bestFit="1" customWidth="1"/>
    <col min="2828" max="2828" width="10.5" style="277"/>
    <col min="2829" max="2829" width="10.83203125" style="277" bestFit="1" customWidth="1"/>
    <col min="2830" max="2830" width="13.1640625" style="277" bestFit="1" customWidth="1"/>
    <col min="2831" max="3072" width="10.5" style="277"/>
    <col min="3073" max="3077" width="0" style="277" hidden="1" customWidth="1"/>
    <col min="3078" max="3078" width="6.6640625" style="277" customWidth="1"/>
    <col min="3079" max="3079" width="71.83203125" style="277" customWidth="1"/>
    <col min="3080" max="3080" width="4.33203125" style="277" customWidth="1"/>
    <col min="3081" max="3081" width="9" style="277" customWidth="1"/>
    <col min="3082" max="3082" width="10.5" style="277"/>
    <col min="3083" max="3083" width="10.83203125" style="277" bestFit="1" customWidth="1"/>
    <col min="3084" max="3084" width="10.5" style="277"/>
    <col min="3085" max="3085" width="10.83203125" style="277" bestFit="1" customWidth="1"/>
    <col min="3086" max="3086" width="13.1640625" style="277" bestFit="1" customWidth="1"/>
    <col min="3087" max="3328" width="10.5" style="277"/>
    <col min="3329" max="3333" width="0" style="277" hidden="1" customWidth="1"/>
    <col min="3334" max="3334" width="6.6640625" style="277" customWidth="1"/>
    <col min="3335" max="3335" width="71.83203125" style="277" customWidth="1"/>
    <col min="3336" max="3336" width="4.33203125" style="277" customWidth="1"/>
    <col min="3337" max="3337" width="9" style="277" customWidth="1"/>
    <col min="3338" max="3338" width="10.5" style="277"/>
    <col min="3339" max="3339" width="10.83203125" style="277" bestFit="1" customWidth="1"/>
    <col min="3340" max="3340" width="10.5" style="277"/>
    <col min="3341" max="3341" width="10.83203125" style="277" bestFit="1" customWidth="1"/>
    <col min="3342" max="3342" width="13.1640625" style="277" bestFit="1" customWidth="1"/>
    <col min="3343" max="3584" width="10.5" style="277"/>
    <col min="3585" max="3589" width="0" style="277" hidden="1" customWidth="1"/>
    <col min="3590" max="3590" width="6.6640625" style="277" customWidth="1"/>
    <col min="3591" max="3591" width="71.83203125" style="277" customWidth="1"/>
    <col min="3592" max="3592" width="4.33203125" style="277" customWidth="1"/>
    <col min="3593" max="3593" width="9" style="277" customWidth="1"/>
    <col min="3594" max="3594" width="10.5" style="277"/>
    <col min="3595" max="3595" width="10.83203125" style="277" bestFit="1" customWidth="1"/>
    <col min="3596" max="3596" width="10.5" style="277"/>
    <col min="3597" max="3597" width="10.83203125" style="277" bestFit="1" customWidth="1"/>
    <col min="3598" max="3598" width="13.1640625" style="277" bestFit="1" customWidth="1"/>
    <col min="3599" max="3840" width="10.5" style="277"/>
    <col min="3841" max="3845" width="0" style="277" hidden="1" customWidth="1"/>
    <col min="3846" max="3846" width="6.6640625" style="277" customWidth="1"/>
    <col min="3847" max="3847" width="71.83203125" style="277" customWidth="1"/>
    <col min="3848" max="3848" width="4.33203125" style="277" customWidth="1"/>
    <col min="3849" max="3849" width="9" style="277" customWidth="1"/>
    <col min="3850" max="3850" width="10.5" style="277"/>
    <col min="3851" max="3851" width="10.83203125" style="277" bestFit="1" customWidth="1"/>
    <col min="3852" max="3852" width="10.5" style="277"/>
    <col min="3853" max="3853" width="10.83203125" style="277" bestFit="1" customWidth="1"/>
    <col min="3854" max="3854" width="13.1640625" style="277" bestFit="1" customWidth="1"/>
    <col min="3855" max="4096" width="10.5" style="277"/>
    <col min="4097" max="4101" width="0" style="277" hidden="1" customWidth="1"/>
    <col min="4102" max="4102" width="6.6640625" style="277" customWidth="1"/>
    <col min="4103" max="4103" width="71.83203125" style="277" customWidth="1"/>
    <col min="4104" max="4104" width="4.33203125" style="277" customWidth="1"/>
    <col min="4105" max="4105" width="9" style="277" customWidth="1"/>
    <col min="4106" max="4106" width="10.5" style="277"/>
    <col min="4107" max="4107" width="10.83203125" style="277" bestFit="1" customWidth="1"/>
    <col min="4108" max="4108" width="10.5" style="277"/>
    <col min="4109" max="4109" width="10.83203125" style="277" bestFit="1" customWidth="1"/>
    <col min="4110" max="4110" width="13.1640625" style="277" bestFit="1" customWidth="1"/>
    <col min="4111" max="4352" width="10.5" style="277"/>
    <col min="4353" max="4357" width="0" style="277" hidden="1" customWidth="1"/>
    <col min="4358" max="4358" width="6.6640625" style="277" customWidth="1"/>
    <col min="4359" max="4359" width="71.83203125" style="277" customWidth="1"/>
    <col min="4360" max="4360" width="4.33203125" style="277" customWidth="1"/>
    <col min="4361" max="4361" width="9" style="277" customWidth="1"/>
    <col min="4362" max="4362" width="10.5" style="277"/>
    <col min="4363" max="4363" width="10.83203125" style="277" bestFit="1" customWidth="1"/>
    <col min="4364" max="4364" width="10.5" style="277"/>
    <col min="4365" max="4365" width="10.83203125" style="277" bestFit="1" customWidth="1"/>
    <col min="4366" max="4366" width="13.1640625" style="277" bestFit="1" customWidth="1"/>
    <col min="4367" max="4608" width="10.5" style="277"/>
    <col min="4609" max="4613" width="0" style="277" hidden="1" customWidth="1"/>
    <col min="4614" max="4614" width="6.6640625" style="277" customWidth="1"/>
    <col min="4615" max="4615" width="71.83203125" style="277" customWidth="1"/>
    <col min="4616" max="4616" width="4.33203125" style="277" customWidth="1"/>
    <col min="4617" max="4617" width="9" style="277" customWidth="1"/>
    <col min="4618" max="4618" width="10.5" style="277"/>
    <col min="4619" max="4619" width="10.83203125" style="277" bestFit="1" customWidth="1"/>
    <col min="4620" max="4620" width="10.5" style="277"/>
    <col min="4621" max="4621" width="10.83203125" style="277" bestFit="1" customWidth="1"/>
    <col min="4622" max="4622" width="13.1640625" style="277" bestFit="1" customWidth="1"/>
    <col min="4623" max="4864" width="10.5" style="277"/>
    <col min="4865" max="4869" width="0" style="277" hidden="1" customWidth="1"/>
    <col min="4870" max="4870" width="6.6640625" style="277" customWidth="1"/>
    <col min="4871" max="4871" width="71.83203125" style="277" customWidth="1"/>
    <col min="4872" max="4872" width="4.33203125" style="277" customWidth="1"/>
    <col min="4873" max="4873" width="9" style="277" customWidth="1"/>
    <col min="4874" max="4874" width="10.5" style="277"/>
    <col min="4875" max="4875" width="10.83203125" style="277" bestFit="1" customWidth="1"/>
    <col min="4876" max="4876" width="10.5" style="277"/>
    <col min="4877" max="4877" width="10.83203125" style="277" bestFit="1" customWidth="1"/>
    <col min="4878" max="4878" width="13.1640625" style="277" bestFit="1" customWidth="1"/>
    <col min="4879" max="5120" width="10.5" style="277"/>
    <col min="5121" max="5125" width="0" style="277" hidden="1" customWidth="1"/>
    <col min="5126" max="5126" width="6.6640625" style="277" customWidth="1"/>
    <col min="5127" max="5127" width="71.83203125" style="277" customWidth="1"/>
    <col min="5128" max="5128" width="4.33203125" style="277" customWidth="1"/>
    <col min="5129" max="5129" width="9" style="277" customWidth="1"/>
    <col min="5130" max="5130" width="10.5" style="277"/>
    <col min="5131" max="5131" width="10.83203125" style="277" bestFit="1" customWidth="1"/>
    <col min="5132" max="5132" width="10.5" style="277"/>
    <col min="5133" max="5133" width="10.83203125" style="277" bestFit="1" customWidth="1"/>
    <col min="5134" max="5134" width="13.1640625" style="277" bestFit="1" customWidth="1"/>
    <col min="5135" max="5376" width="10.5" style="277"/>
    <col min="5377" max="5381" width="0" style="277" hidden="1" customWidth="1"/>
    <col min="5382" max="5382" width="6.6640625" style="277" customWidth="1"/>
    <col min="5383" max="5383" width="71.83203125" style="277" customWidth="1"/>
    <col min="5384" max="5384" width="4.33203125" style="277" customWidth="1"/>
    <col min="5385" max="5385" width="9" style="277" customWidth="1"/>
    <col min="5386" max="5386" width="10.5" style="277"/>
    <col min="5387" max="5387" width="10.83203125" style="277" bestFit="1" customWidth="1"/>
    <col min="5388" max="5388" width="10.5" style="277"/>
    <col min="5389" max="5389" width="10.83203125" style="277" bestFit="1" customWidth="1"/>
    <col min="5390" max="5390" width="13.1640625" style="277" bestFit="1" customWidth="1"/>
    <col min="5391" max="5632" width="10.5" style="277"/>
    <col min="5633" max="5637" width="0" style="277" hidden="1" customWidth="1"/>
    <col min="5638" max="5638" width="6.6640625" style="277" customWidth="1"/>
    <col min="5639" max="5639" width="71.83203125" style="277" customWidth="1"/>
    <col min="5640" max="5640" width="4.33203125" style="277" customWidth="1"/>
    <col min="5641" max="5641" width="9" style="277" customWidth="1"/>
    <col min="5642" max="5642" width="10.5" style="277"/>
    <col min="5643" max="5643" width="10.83203125" style="277" bestFit="1" customWidth="1"/>
    <col min="5644" max="5644" width="10.5" style="277"/>
    <col min="5645" max="5645" width="10.83203125" style="277" bestFit="1" customWidth="1"/>
    <col min="5646" max="5646" width="13.1640625" style="277" bestFit="1" customWidth="1"/>
    <col min="5647" max="5888" width="10.5" style="277"/>
    <col min="5889" max="5893" width="0" style="277" hidden="1" customWidth="1"/>
    <col min="5894" max="5894" width="6.6640625" style="277" customWidth="1"/>
    <col min="5895" max="5895" width="71.83203125" style="277" customWidth="1"/>
    <col min="5896" max="5896" width="4.33203125" style="277" customWidth="1"/>
    <col min="5897" max="5897" width="9" style="277" customWidth="1"/>
    <col min="5898" max="5898" width="10.5" style="277"/>
    <col min="5899" max="5899" width="10.83203125" style="277" bestFit="1" customWidth="1"/>
    <col min="5900" max="5900" width="10.5" style="277"/>
    <col min="5901" max="5901" width="10.83203125" style="277" bestFit="1" customWidth="1"/>
    <col min="5902" max="5902" width="13.1640625" style="277" bestFit="1" customWidth="1"/>
    <col min="5903" max="6144" width="10.5" style="277"/>
    <col min="6145" max="6149" width="0" style="277" hidden="1" customWidth="1"/>
    <col min="6150" max="6150" width="6.6640625" style="277" customWidth="1"/>
    <col min="6151" max="6151" width="71.83203125" style="277" customWidth="1"/>
    <col min="6152" max="6152" width="4.33203125" style="277" customWidth="1"/>
    <col min="6153" max="6153" width="9" style="277" customWidth="1"/>
    <col min="6154" max="6154" width="10.5" style="277"/>
    <col min="6155" max="6155" width="10.83203125" style="277" bestFit="1" customWidth="1"/>
    <col min="6156" max="6156" width="10.5" style="277"/>
    <col min="6157" max="6157" width="10.83203125" style="277" bestFit="1" customWidth="1"/>
    <col min="6158" max="6158" width="13.1640625" style="277" bestFit="1" customWidth="1"/>
    <col min="6159" max="6400" width="10.5" style="277"/>
    <col min="6401" max="6405" width="0" style="277" hidden="1" customWidth="1"/>
    <col min="6406" max="6406" width="6.6640625" style="277" customWidth="1"/>
    <col min="6407" max="6407" width="71.83203125" style="277" customWidth="1"/>
    <col min="6408" max="6408" width="4.33203125" style="277" customWidth="1"/>
    <col min="6409" max="6409" width="9" style="277" customWidth="1"/>
    <col min="6410" max="6410" width="10.5" style="277"/>
    <col min="6411" max="6411" width="10.83203125" style="277" bestFit="1" customWidth="1"/>
    <col min="6412" max="6412" width="10.5" style="277"/>
    <col min="6413" max="6413" width="10.83203125" style="277" bestFit="1" customWidth="1"/>
    <col min="6414" max="6414" width="13.1640625" style="277" bestFit="1" customWidth="1"/>
    <col min="6415" max="6656" width="10.5" style="277"/>
    <col min="6657" max="6661" width="0" style="277" hidden="1" customWidth="1"/>
    <col min="6662" max="6662" width="6.6640625" style="277" customWidth="1"/>
    <col min="6663" max="6663" width="71.83203125" style="277" customWidth="1"/>
    <col min="6664" max="6664" width="4.33203125" style="277" customWidth="1"/>
    <col min="6665" max="6665" width="9" style="277" customWidth="1"/>
    <col min="6666" max="6666" width="10.5" style="277"/>
    <col min="6667" max="6667" width="10.83203125" style="277" bestFit="1" customWidth="1"/>
    <col min="6668" max="6668" width="10.5" style="277"/>
    <col min="6669" max="6669" width="10.83203125" style="277" bestFit="1" customWidth="1"/>
    <col min="6670" max="6670" width="13.1640625" style="277" bestFit="1" customWidth="1"/>
    <col min="6671" max="6912" width="10.5" style="277"/>
    <col min="6913" max="6917" width="0" style="277" hidden="1" customWidth="1"/>
    <col min="6918" max="6918" width="6.6640625" style="277" customWidth="1"/>
    <col min="6919" max="6919" width="71.83203125" style="277" customWidth="1"/>
    <col min="6920" max="6920" width="4.33203125" style="277" customWidth="1"/>
    <col min="6921" max="6921" width="9" style="277" customWidth="1"/>
    <col min="6922" max="6922" width="10.5" style="277"/>
    <col min="6923" max="6923" width="10.83203125" style="277" bestFit="1" customWidth="1"/>
    <col min="6924" max="6924" width="10.5" style="277"/>
    <col min="6925" max="6925" width="10.83203125" style="277" bestFit="1" customWidth="1"/>
    <col min="6926" max="6926" width="13.1640625" style="277" bestFit="1" customWidth="1"/>
    <col min="6927" max="7168" width="10.5" style="277"/>
    <col min="7169" max="7173" width="0" style="277" hidden="1" customWidth="1"/>
    <col min="7174" max="7174" width="6.6640625" style="277" customWidth="1"/>
    <col min="7175" max="7175" width="71.83203125" style="277" customWidth="1"/>
    <col min="7176" max="7176" width="4.33203125" style="277" customWidth="1"/>
    <col min="7177" max="7177" width="9" style="277" customWidth="1"/>
    <col min="7178" max="7178" width="10.5" style="277"/>
    <col min="7179" max="7179" width="10.83203125" style="277" bestFit="1" customWidth="1"/>
    <col min="7180" max="7180" width="10.5" style="277"/>
    <col min="7181" max="7181" width="10.83203125" style="277" bestFit="1" customWidth="1"/>
    <col min="7182" max="7182" width="13.1640625" style="277" bestFit="1" customWidth="1"/>
    <col min="7183" max="7424" width="10.5" style="277"/>
    <col min="7425" max="7429" width="0" style="277" hidden="1" customWidth="1"/>
    <col min="7430" max="7430" width="6.6640625" style="277" customWidth="1"/>
    <col min="7431" max="7431" width="71.83203125" style="277" customWidth="1"/>
    <col min="7432" max="7432" width="4.33203125" style="277" customWidth="1"/>
    <col min="7433" max="7433" width="9" style="277" customWidth="1"/>
    <col min="7434" max="7434" width="10.5" style="277"/>
    <col min="7435" max="7435" width="10.83203125" style="277" bestFit="1" customWidth="1"/>
    <col min="7436" max="7436" width="10.5" style="277"/>
    <col min="7437" max="7437" width="10.83203125" style="277" bestFit="1" customWidth="1"/>
    <col min="7438" max="7438" width="13.1640625" style="277" bestFit="1" customWidth="1"/>
    <col min="7439" max="7680" width="10.5" style="277"/>
    <col min="7681" max="7685" width="0" style="277" hidden="1" customWidth="1"/>
    <col min="7686" max="7686" width="6.6640625" style="277" customWidth="1"/>
    <col min="7687" max="7687" width="71.83203125" style="277" customWidth="1"/>
    <col min="7688" max="7688" width="4.33203125" style="277" customWidth="1"/>
    <col min="7689" max="7689" width="9" style="277" customWidth="1"/>
    <col min="7690" max="7690" width="10.5" style="277"/>
    <col min="7691" max="7691" width="10.83203125" style="277" bestFit="1" customWidth="1"/>
    <col min="7692" max="7692" width="10.5" style="277"/>
    <col min="7693" max="7693" width="10.83203125" style="277" bestFit="1" customWidth="1"/>
    <col min="7694" max="7694" width="13.1640625" style="277" bestFit="1" customWidth="1"/>
    <col min="7695" max="7936" width="10.5" style="277"/>
    <col min="7937" max="7941" width="0" style="277" hidden="1" customWidth="1"/>
    <col min="7942" max="7942" width="6.6640625" style="277" customWidth="1"/>
    <col min="7943" max="7943" width="71.83203125" style="277" customWidth="1"/>
    <col min="7944" max="7944" width="4.33203125" style="277" customWidth="1"/>
    <col min="7945" max="7945" width="9" style="277" customWidth="1"/>
    <col min="7946" max="7946" width="10.5" style="277"/>
    <col min="7947" max="7947" width="10.83203125" style="277" bestFit="1" customWidth="1"/>
    <col min="7948" max="7948" width="10.5" style="277"/>
    <col min="7949" max="7949" width="10.83203125" style="277" bestFit="1" customWidth="1"/>
    <col min="7950" max="7950" width="13.1640625" style="277" bestFit="1" customWidth="1"/>
    <col min="7951" max="8192" width="10.5" style="277"/>
    <col min="8193" max="8197" width="0" style="277" hidden="1" customWidth="1"/>
    <col min="8198" max="8198" width="6.6640625" style="277" customWidth="1"/>
    <col min="8199" max="8199" width="71.83203125" style="277" customWidth="1"/>
    <col min="8200" max="8200" width="4.33203125" style="277" customWidth="1"/>
    <col min="8201" max="8201" width="9" style="277" customWidth="1"/>
    <col min="8202" max="8202" width="10.5" style="277"/>
    <col min="8203" max="8203" width="10.83203125" style="277" bestFit="1" customWidth="1"/>
    <col min="8204" max="8204" width="10.5" style="277"/>
    <col min="8205" max="8205" width="10.83203125" style="277" bestFit="1" customWidth="1"/>
    <col min="8206" max="8206" width="13.1640625" style="277" bestFit="1" customWidth="1"/>
    <col min="8207" max="8448" width="10.5" style="277"/>
    <col min="8449" max="8453" width="0" style="277" hidden="1" customWidth="1"/>
    <col min="8454" max="8454" width="6.6640625" style="277" customWidth="1"/>
    <col min="8455" max="8455" width="71.83203125" style="277" customWidth="1"/>
    <col min="8456" max="8456" width="4.33203125" style="277" customWidth="1"/>
    <col min="8457" max="8457" width="9" style="277" customWidth="1"/>
    <col min="8458" max="8458" width="10.5" style="277"/>
    <col min="8459" max="8459" width="10.83203125" style="277" bestFit="1" customWidth="1"/>
    <col min="8460" max="8460" width="10.5" style="277"/>
    <col min="8461" max="8461" width="10.83203125" style="277" bestFit="1" customWidth="1"/>
    <col min="8462" max="8462" width="13.1640625" style="277" bestFit="1" customWidth="1"/>
    <col min="8463" max="8704" width="10.5" style="277"/>
    <col min="8705" max="8709" width="0" style="277" hidden="1" customWidth="1"/>
    <col min="8710" max="8710" width="6.6640625" style="277" customWidth="1"/>
    <col min="8711" max="8711" width="71.83203125" style="277" customWidth="1"/>
    <col min="8712" max="8712" width="4.33203125" style="277" customWidth="1"/>
    <col min="8713" max="8713" width="9" style="277" customWidth="1"/>
    <col min="8714" max="8714" width="10.5" style="277"/>
    <col min="8715" max="8715" width="10.83203125" style="277" bestFit="1" customWidth="1"/>
    <col min="8716" max="8716" width="10.5" style="277"/>
    <col min="8717" max="8717" width="10.83203125" style="277" bestFit="1" customWidth="1"/>
    <col min="8718" max="8718" width="13.1640625" style="277" bestFit="1" customWidth="1"/>
    <col min="8719" max="8960" width="10.5" style="277"/>
    <col min="8961" max="8965" width="0" style="277" hidden="1" customWidth="1"/>
    <col min="8966" max="8966" width="6.6640625" style="277" customWidth="1"/>
    <col min="8967" max="8967" width="71.83203125" style="277" customWidth="1"/>
    <col min="8968" max="8968" width="4.33203125" style="277" customWidth="1"/>
    <col min="8969" max="8969" width="9" style="277" customWidth="1"/>
    <col min="8970" max="8970" width="10.5" style="277"/>
    <col min="8971" max="8971" width="10.83203125" style="277" bestFit="1" customWidth="1"/>
    <col min="8972" max="8972" width="10.5" style="277"/>
    <col min="8973" max="8973" width="10.83203125" style="277" bestFit="1" customWidth="1"/>
    <col min="8974" max="8974" width="13.1640625" style="277" bestFit="1" customWidth="1"/>
    <col min="8975" max="9216" width="10.5" style="277"/>
    <col min="9217" max="9221" width="0" style="277" hidden="1" customWidth="1"/>
    <col min="9222" max="9222" width="6.6640625" style="277" customWidth="1"/>
    <col min="9223" max="9223" width="71.83203125" style="277" customWidth="1"/>
    <col min="9224" max="9224" width="4.33203125" style="277" customWidth="1"/>
    <col min="9225" max="9225" width="9" style="277" customWidth="1"/>
    <col min="9226" max="9226" width="10.5" style="277"/>
    <col min="9227" max="9227" width="10.83203125" style="277" bestFit="1" customWidth="1"/>
    <col min="9228" max="9228" width="10.5" style="277"/>
    <col min="9229" max="9229" width="10.83203125" style="277" bestFit="1" customWidth="1"/>
    <col min="9230" max="9230" width="13.1640625" style="277" bestFit="1" customWidth="1"/>
    <col min="9231" max="9472" width="10.5" style="277"/>
    <col min="9473" max="9477" width="0" style="277" hidden="1" customWidth="1"/>
    <col min="9478" max="9478" width="6.6640625" style="277" customWidth="1"/>
    <col min="9479" max="9479" width="71.83203125" style="277" customWidth="1"/>
    <col min="9480" max="9480" width="4.33203125" style="277" customWidth="1"/>
    <col min="9481" max="9481" width="9" style="277" customWidth="1"/>
    <col min="9482" max="9482" width="10.5" style="277"/>
    <col min="9483" max="9483" width="10.83203125" style="277" bestFit="1" customWidth="1"/>
    <col min="9484" max="9484" width="10.5" style="277"/>
    <col min="9485" max="9485" width="10.83203125" style="277" bestFit="1" customWidth="1"/>
    <col min="9486" max="9486" width="13.1640625" style="277" bestFit="1" customWidth="1"/>
    <col min="9487" max="9728" width="10.5" style="277"/>
    <col min="9729" max="9733" width="0" style="277" hidden="1" customWidth="1"/>
    <col min="9734" max="9734" width="6.6640625" style="277" customWidth="1"/>
    <col min="9735" max="9735" width="71.83203125" style="277" customWidth="1"/>
    <col min="9736" max="9736" width="4.33203125" style="277" customWidth="1"/>
    <col min="9737" max="9737" width="9" style="277" customWidth="1"/>
    <col min="9738" max="9738" width="10.5" style="277"/>
    <col min="9739" max="9739" width="10.83203125" style="277" bestFit="1" customWidth="1"/>
    <col min="9740" max="9740" width="10.5" style="277"/>
    <col min="9741" max="9741" width="10.83203125" style="277" bestFit="1" customWidth="1"/>
    <col min="9742" max="9742" width="13.1640625" style="277" bestFit="1" customWidth="1"/>
    <col min="9743" max="9984" width="10.5" style="277"/>
    <col min="9985" max="9989" width="0" style="277" hidden="1" customWidth="1"/>
    <col min="9990" max="9990" width="6.6640625" style="277" customWidth="1"/>
    <col min="9991" max="9991" width="71.83203125" style="277" customWidth="1"/>
    <col min="9992" max="9992" width="4.33203125" style="277" customWidth="1"/>
    <col min="9993" max="9993" width="9" style="277" customWidth="1"/>
    <col min="9994" max="9994" width="10.5" style="277"/>
    <col min="9995" max="9995" width="10.83203125" style="277" bestFit="1" customWidth="1"/>
    <col min="9996" max="9996" width="10.5" style="277"/>
    <col min="9997" max="9997" width="10.83203125" style="277" bestFit="1" customWidth="1"/>
    <col min="9998" max="9998" width="13.1640625" style="277" bestFit="1" customWidth="1"/>
    <col min="9999" max="10240" width="10.5" style="277"/>
    <col min="10241" max="10245" width="0" style="277" hidden="1" customWidth="1"/>
    <col min="10246" max="10246" width="6.6640625" style="277" customWidth="1"/>
    <col min="10247" max="10247" width="71.83203125" style="277" customWidth="1"/>
    <col min="10248" max="10248" width="4.33203125" style="277" customWidth="1"/>
    <col min="10249" max="10249" width="9" style="277" customWidth="1"/>
    <col min="10250" max="10250" width="10.5" style="277"/>
    <col min="10251" max="10251" width="10.83203125" style="277" bestFit="1" customWidth="1"/>
    <col min="10252" max="10252" width="10.5" style="277"/>
    <col min="10253" max="10253" width="10.83203125" style="277" bestFit="1" customWidth="1"/>
    <col min="10254" max="10254" width="13.1640625" style="277" bestFit="1" customWidth="1"/>
    <col min="10255" max="10496" width="10.5" style="277"/>
    <col min="10497" max="10501" width="0" style="277" hidden="1" customWidth="1"/>
    <col min="10502" max="10502" width="6.6640625" style="277" customWidth="1"/>
    <col min="10503" max="10503" width="71.83203125" style="277" customWidth="1"/>
    <col min="10504" max="10504" width="4.33203125" style="277" customWidth="1"/>
    <col min="10505" max="10505" width="9" style="277" customWidth="1"/>
    <col min="10506" max="10506" width="10.5" style="277"/>
    <col min="10507" max="10507" width="10.83203125" style="277" bestFit="1" customWidth="1"/>
    <col min="10508" max="10508" width="10.5" style="277"/>
    <col min="10509" max="10509" width="10.83203125" style="277" bestFit="1" customWidth="1"/>
    <col min="10510" max="10510" width="13.1640625" style="277" bestFit="1" customWidth="1"/>
    <col min="10511" max="10752" width="10.5" style="277"/>
    <col min="10753" max="10757" width="0" style="277" hidden="1" customWidth="1"/>
    <col min="10758" max="10758" width="6.6640625" style="277" customWidth="1"/>
    <col min="10759" max="10759" width="71.83203125" style="277" customWidth="1"/>
    <col min="10760" max="10760" width="4.33203125" style="277" customWidth="1"/>
    <col min="10761" max="10761" width="9" style="277" customWidth="1"/>
    <col min="10762" max="10762" width="10.5" style="277"/>
    <col min="10763" max="10763" width="10.83203125" style="277" bestFit="1" customWidth="1"/>
    <col min="10764" max="10764" width="10.5" style="277"/>
    <col min="10765" max="10765" width="10.83203125" style="277" bestFit="1" customWidth="1"/>
    <col min="10766" max="10766" width="13.1640625" style="277" bestFit="1" customWidth="1"/>
    <col min="10767" max="11008" width="10.5" style="277"/>
    <col min="11009" max="11013" width="0" style="277" hidden="1" customWidth="1"/>
    <col min="11014" max="11014" width="6.6640625" style="277" customWidth="1"/>
    <col min="11015" max="11015" width="71.83203125" style="277" customWidth="1"/>
    <col min="11016" max="11016" width="4.33203125" style="277" customWidth="1"/>
    <col min="11017" max="11017" width="9" style="277" customWidth="1"/>
    <col min="11018" max="11018" width="10.5" style="277"/>
    <col min="11019" max="11019" width="10.83203125" style="277" bestFit="1" customWidth="1"/>
    <col min="11020" max="11020" width="10.5" style="277"/>
    <col min="11021" max="11021" width="10.83203125" style="277" bestFit="1" customWidth="1"/>
    <col min="11022" max="11022" width="13.1640625" style="277" bestFit="1" customWidth="1"/>
    <col min="11023" max="11264" width="10.5" style="277"/>
    <col min="11265" max="11269" width="0" style="277" hidden="1" customWidth="1"/>
    <col min="11270" max="11270" width="6.6640625" style="277" customWidth="1"/>
    <col min="11271" max="11271" width="71.83203125" style="277" customWidth="1"/>
    <col min="11272" max="11272" width="4.33203125" style="277" customWidth="1"/>
    <col min="11273" max="11273" width="9" style="277" customWidth="1"/>
    <col min="11274" max="11274" width="10.5" style="277"/>
    <col min="11275" max="11275" width="10.83203125" style="277" bestFit="1" customWidth="1"/>
    <col min="11276" max="11276" width="10.5" style="277"/>
    <col min="11277" max="11277" width="10.83203125" style="277" bestFit="1" customWidth="1"/>
    <col min="11278" max="11278" width="13.1640625" style="277" bestFit="1" customWidth="1"/>
    <col min="11279" max="11520" width="10.5" style="277"/>
    <col min="11521" max="11525" width="0" style="277" hidden="1" customWidth="1"/>
    <col min="11526" max="11526" width="6.6640625" style="277" customWidth="1"/>
    <col min="11527" max="11527" width="71.83203125" style="277" customWidth="1"/>
    <col min="11528" max="11528" width="4.33203125" style="277" customWidth="1"/>
    <col min="11529" max="11529" width="9" style="277" customWidth="1"/>
    <col min="11530" max="11530" width="10.5" style="277"/>
    <col min="11531" max="11531" width="10.83203125" style="277" bestFit="1" customWidth="1"/>
    <col min="11532" max="11532" width="10.5" style="277"/>
    <col min="11533" max="11533" width="10.83203125" style="277" bestFit="1" customWidth="1"/>
    <col min="11534" max="11534" width="13.1640625" style="277" bestFit="1" customWidth="1"/>
    <col min="11535" max="11776" width="10.5" style="277"/>
    <col min="11777" max="11781" width="0" style="277" hidden="1" customWidth="1"/>
    <col min="11782" max="11782" width="6.6640625" style="277" customWidth="1"/>
    <col min="11783" max="11783" width="71.83203125" style="277" customWidth="1"/>
    <col min="11784" max="11784" width="4.33203125" style="277" customWidth="1"/>
    <col min="11785" max="11785" width="9" style="277" customWidth="1"/>
    <col min="11786" max="11786" width="10.5" style="277"/>
    <col min="11787" max="11787" width="10.83203125" style="277" bestFit="1" customWidth="1"/>
    <col min="11788" max="11788" width="10.5" style="277"/>
    <col min="11789" max="11789" width="10.83203125" style="277" bestFit="1" customWidth="1"/>
    <col min="11790" max="11790" width="13.1640625" style="277" bestFit="1" customWidth="1"/>
    <col min="11791" max="12032" width="10.5" style="277"/>
    <col min="12033" max="12037" width="0" style="277" hidden="1" customWidth="1"/>
    <col min="12038" max="12038" width="6.6640625" style="277" customWidth="1"/>
    <col min="12039" max="12039" width="71.83203125" style="277" customWidth="1"/>
    <col min="12040" max="12040" width="4.33203125" style="277" customWidth="1"/>
    <col min="12041" max="12041" width="9" style="277" customWidth="1"/>
    <col min="12042" max="12042" width="10.5" style="277"/>
    <col min="12043" max="12043" width="10.83203125" style="277" bestFit="1" customWidth="1"/>
    <col min="12044" max="12044" width="10.5" style="277"/>
    <col min="12045" max="12045" width="10.83203125" style="277" bestFit="1" customWidth="1"/>
    <col min="12046" max="12046" width="13.1640625" style="277" bestFit="1" customWidth="1"/>
    <col min="12047" max="12288" width="10.5" style="277"/>
    <col min="12289" max="12293" width="0" style="277" hidden="1" customWidth="1"/>
    <col min="12294" max="12294" width="6.6640625" style="277" customWidth="1"/>
    <col min="12295" max="12295" width="71.83203125" style="277" customWidth="1"/>
    <col min="12296" max="12296" width="4.33203125" style="277" customWidth="1"/>
    <col min="12297" max="12297" width="9" style="277" customWidth="1"/>
    <col min="12298" max="12298" width="10.5" style="277"/>
    <col min="12299" max="12299" width="10.83203125" style="277" bestFit="1" customWidth="1"/>
    <col min="12300" max="12300" width="10.5" style="277"/>
    <col min="12301" max="12301" width="10.83203125" style="277" bestFit="1" customWidth="1"/>
    <col min="12302" max="12302" width="13.1640625" style="277" bestFit="1" customWidth="1"/>
    <col min="12303" max="12544" width="10.5" style="277"/>
    <col min="12545" max="12549" width="0" style="277" hidden="1" customWidth="1"/>
    <col min="12550" max="12550" width="6.6640625" style="277" customWidth="1"/>
    <col min="12551" max="12551" width="71.83203125" style="277" customWidth="1"/>
    <col min="12552" max="12552" width="4.33203125" style="277" customWidth="1"/>
    <col min="12553" max="12553" width="9" style="277" customWidth="1"/>
    <col min="12554" max="12554" width="10.5" style="277"/>
    <col min="12555" max="12555" width="10.83203125" style="277" bestFit="1" customWidth="1"/>
    <col min="12556" max="12556" width="10.5" style="277"/>
    <col min="12557" max="12557" width="10.83203125" style="277" bestFit="1" customWidth="1"/>
    <col min="12558" max="12558" width="13.1640625" style="277" bestFit="1" customWidth="1"/>
    <col min="12559" max="12800" width="10.5" style="277"/>
    <col min="12801" max="12805" width="0" style="277" hidden="1" customWidth="1"/>
    <col min="12806" max="12806" width="6.6640625" style="277" customWidth="1"/>
    <col min="12807" max="12807" width="71.83203125" style="277" customWidth="1"/>
    <col min="12808" max="12808" width="4.33203125" style="277" customWidth="1"/>
    <col min="12809" max="12809" width="9" style="277" customWidth="1"/>
    <col min="12810" max="12810" width="10.5" style="277"/>
    <col min="12811" max="12811" width="10.83203125" style="277" bestFit="1" customWidth="1"/>
    <col min="12812" max="12812" width="10.5" style="277"/>
    <col min="12813" max="12813" width="10.83203125" style="277" bestFit="1" customWidth="1"/>
    <col min="12814" max="12814" width="13.1640625" style="277" bestFit="1" customWidth="1"/>
    <col min="12815" max="13056" width="10.5" style="277"/>
    <col min="13057" max="13061" width="0" style="277" hidden="1" customWidth="1"/>
    <col min="13062" max="13062" width="6.6640625" style="277" customWidth="1"/>
    <col min="13063" max="13063" width="71.83203125" style="277" customWidth="1"/>
    <col min="13064" max="13064" width="4.33203125" style="277" customWidth="1"/>
    <col min="13065" max="13065" width="9" style="277" customWidth="1"/>
    <col min="13066" max="13066" width="10.5" style="277"/>
    <col min="13067" max="13067" width="10.83203125" style="277" bestFit="1" customWidth="1"/>
    <col min="13068" max="13068" width="10.5" style="277"/>
    <col min="13069" max="13069" width="10.83203125" style="277" bestFit="1" customWidth="1"/>
    <col min="13070" max="13070" width="13.1640625" style="277" bestFit="1" customWidth="1"/>
    <col min="13071" max="13312" width="10.5" style="277"/>
    <col min="13313" max="13317" width="0" style="277" hidden="1" customWidth="1"/>
    <col min="13318" max="13318" width="6.6640625" style="277" customWidth="1"/>
    <col min="13319" max="13319" width="71.83203125" style="277" customWidth="1"/>
    <col min="13320" max="13320" width="4.33203125" style="277" customWidth="1"/>
    <col min="13321" max="13321" width="9" style="277" customWidth="1"/>
    <col min="13322" max="13322" width="10.5" style="277"/>
    <col min="13323" max="13323" width="10.83203125" style="277" bestFit="1" customWidth="1"/>
    <col min="13324" max="13324" width="10.5" style="277"/>
    <col min="13325" max="13325" width="10.83203125" style="277" bestFit="1" customWidth="1"/>
    <col min="13326" max="13326" width="13.1640625" style="277" bestFit="1" customWidth="1"/>
    <col min="13327" max="13568" width="10.5" style="277"/>
    <col min="13569" max="13573" width="0" style="277" hidden="1" customWidth="1"/>
    <col min="13574" max="13574" width="6.6640625" style="277" customWidth="1"/>
    <col min="13575" max="13575" width="71.83203125" style="277" customWidth="1"/>
    <col min="13576" max="13576" width="4.33203125" style="277" customWidth="1"/>
    <col min="13577" max="13577" width="9" style="277" customWidth="1"/>
    <col min="13578" max="13578" width="10.5" style="277"/>
    <col min="13579" max="13579" width="10.83203125" style="277" bestFit="1" customWidth="1"/>
    <col min="13580" max="13580" width="10.5" style="277"/>
    <col min="13581" max="13581" width="10.83203125" style="277" bestFit="1" customWidth="1"/>
    <col min="13582" max="13582" width="13.1640625" style="277" bestFit="1" customWidth="1"/>
    <col min="13583" max="13824" width="10.5" style="277"/>
    <col min="13825" max="13829" width="0" style="277" hidden="1" customWidth="1"/>
    <col min="13830" max="13830" width="6.6640625" style="277" customWidth="1"/>
    <col min="13831" max="13831" width="71.83203125" style="277" customWidth="1"/>
    <col min="13832" max="13832" width="4.33203125" style="277" customWidth="1"/>
    <col min="13833" max="13833" width="9" style="277" customWidth="1"/>
    <col min="13834" max="13834" width="10.5" style="277"/>
    <col min="13835" max="13835" width="10.83203125" style="277" bestFit="1" customWidth="1"/>
    <col min="13836" max="13836" width="10.5" style="277"/>
    <col min="13837" max="13837" width="10.83203125" style="277" bestFit="1" customWidth="1"/>
    <col min="13838" max="13838" width="13.1640625" style="277" bestFit="1" customWidth="1"/>
    <col min="13839" max="14080" width="10.5" style="277"/>
    <col min="14081" max="14085" width="0" style="277" hidden="1" customWidth="1"/>
    <col min="14086" max="14086" width="6.6640625" style="277" customWidth="1"/>
    <col min="14087" max="14087" width="71.83203125" style="277" customWidth="1"/>
    <col min="14088" max="14088" width="4.33203125" style="277" customWidth="1"/>
    <col min="14089" max="14089" width="9" style="277" customWidth="1"/>
    <col min="14090" max="14090" width="10.5" style="277"/>
    <col min="14091" max="14091" width="10.83203125" style="277" bestFit="1" customWidth="1"/>
    <col min="14092" max="14092" width="10.5" style="277"/>
    <col min="14093" max="14093" width="10.83203125" style="277" bestFit="1" customWidth="1"/>
    <col min="14094" max="14094" width="13.1640625" style="277" bestFit="1" customWidth="1"/>
    <col min="14095" max="14336" width="10.5" style="277"/>
    <col min="14337" max="14341" width="0" style="277" hidden="1" customWidth="1"/>
    <col min="14342" max="14342" width="6.6640625" style="277" customWidth="1"/>
    <col min="14343" max="14343" width="71.83203125" style="277" customWidth="1"/>
    <col min="14344" max="14344" width="4.33203125" style="277" customWidth="1"/>
    <col min="14345" max="14345" width="9" style="277" customWidth="1"/>
    <col min="14346" max="14346" width="10.5" style="277"/>
    <col min="14347" max="14347" width="10.83203125" style="277" bestFit="1" customWidth="1"/>
    <col min="14348" max="14348" width="10.5" style="277"/>
    <col min="14349" max="14349" width="10.83203125" style="277" bestFit="1" customWidth="1"/>
    <col min="14350" max="14350" width="13.1640625" style="277" bestFit="1" customWidth="1"/>
    <col min="14351" max="14592" width="10.5" style="277"/>
    <col min="14593" max="14597" width="0" style="277" hidden="1" customWidth="1"/>
    <col min="14598" max="14598" width="6.6640625" style="277" customWidth="1"/>
    <col min="14599" max="14599" width="71.83203125" style="277" customWidth="1"/>
    <col min="14600" max="14600" width="4.33203125" style="277" customWidth="1"/>
    <col min="14601" max="14601" width="9" style="277" customWidth="1"/>
    <col min="14602" max="14602" width="10.5" style="277"/>
    <col min="14603" max="14603" width="10.83203125" style="277" bestFit="1" customWidth="1"/>
    <col min="14604" max="14604" width="10.5" style="277"/>
    <col min="14605" max="14605" width="10.83203125" style="277" bestFit="1" customWidth="1"/>
    <col min="14606" max="14606" width="13.1640625" style="277" bestFit="1" customWidth="1"/>
    <col min="14607" max="14848" width="10.5" style="277"/>
    <col min="14849" max="14853" width="0" style="277" hidden="1" customWidth="1"/>
    <col min="14854" max="14854" width="6.6640625" style="277" customWidth="1"/>
    <col min="14855" max="14855" width="71.83203125" style="277" customWidth="1"/>
    <col min="14856" max="14856" width="4.33203125" style="277" customWidth="1"/>
    <col min="14857" max="14857" width="9" style="277" customWidth="1"/>
    <col min="14858" max="14858" width="10.5" style="277"/>
    <col min="14859" max="14859" width="10.83203125" style="277" bestFit="1" customWidth="1"/>
    <col min="14860" max="14860" width="10.5" style="277"/>
    <col min="14861" max="14861" width="10.83203125" style="277" bestFit="1" customWidth="1"/>
    <col min="14862" max="14862" width="13.1640625" style="277" bestFit="1" customWidth="1"/>
    <col min="14863" max="15104" width="10.5" style="277"/>
    <col min="15105" max="15109" width="0" style="277" hidden="1" customWidth="1"/>
    <col min="15110" max="15110" width="6.6640625" style="277" customWidth="1"/>
    <col min="15111" max="15111" width="71.83203125" style="277" customWidth="1"/>
    <col min="15112" max="15112" width="4.33203125" style="277" customWidth="1"/>
    <col min="15113" max="15113" width="9" style="277" customWidth="1"/>
    <col min="15114" max="15114" width="10.5" style="277"/>
    <col min="15115" max="15115" width="10.83203125" style="277" bestFit="1" customWidth="1"/>
    <col min="15116" max="15116" width="10.5" style="277"/>
    <col min="15117" max="15117" width="10.83203125" style="277" bestFit="1" customWidth="1"/>
    <col min="15118" max="15118" width="13.1640625" style="277" bestFit="1" customWidth="1"/>
    <col min="15119" max="15360" width="10.5" style="277"/>
    <col min="15361" max="15365" width="0" style="277" hidden="1" customWidth="1"/>
    <col min="15366" max="15366" width="6.6640625" style="277" customWidth="1"/>
    <col min="15367" max="15367" width="71.83203125" style="277" customWidth="1"/>
    <col min="15368" max="15368" width="4.33203125" style="277" customWidth="1"/>
    <col min="15369" max="15369" width="9" style="277" customWidth="1"/>
    <col min="15370" max="15370" width="10.5" style="277"/>
    <col min="15371" max="15371" width="10.83203125" style="277" bestFit="1" customWidth="1"/>
    <col min="15372" max="15372" width="10.5" style="277"/>
    <col min="15373" max="15373" width="10.83203125" style="277" bestFit="1" customWidth="1"/>
    <col min="15374" max="15374" width="13.1640625" style="277" bestFit="1" customWidth="1"/>
    <col min="15375" max="15616" width="10.5" style="277"/>
    <col min="15617" max="15621" width="0" style="277" hidden="1" customWidth="1"/>
    <col min="15622" max="15622" width="6.6640625" style="277" customWidth="1"/>
    <col min="15623" max="15623" width="71.83203125" style="277" customWidth="1"/>
    <col min="15624" max="15624" width="4.33203125" style="277" customWidth="1"/>
    <col min="15625" max="15625" width="9" style="277" customWidth="1"/>
    <col min="15626" max="15626" width="10.5" style="277"/>
    <col min="15627" max="15627" width="10.83203125" style="277" bestFit="1" customWidth="1"/>
    <col min="15628" max="15628" width="10.5" style="277"/>
    <col min="15629" max="15629" width="10.83203125" style="277" bestFit="1" customWidth="1"/>
    <col min="15630" max="15630" width="13.1640625" style="277" bestFit="1" customWidth="1"/>
    <col min="15631" max="15872" width="10.5" style="277"/>
    <col min="15873" max="15877" width="0" style="277" hidden="1" customWidth="1"/>
    <col min="15878" max="15878" width="6.6640625" style="277" customWidth="1"/>
    <col min="15879" max="15879" width="71.83203125" style="277" customWidth="1"/>
    <col min="15880" max="15880" width="4.33203125" style="277" customWidth="1"/>
    <col min="15881" max="15881" width="9" style="277" customWidth="1"/>
    <col min="15882" max="15882" width="10.5" style="277"/>
    <col min="15883" max="15883" width="10.83203125" style="277" bestFit="1" customWidth="1"/>
    <col min="15884" max="15884" width="10.5" style="277"/>
    <col min="15885" max="15885" width="10.83203125" style="277" bestFit="1" customWidth="1"/>
    <col min="15886" max="15886" width="13.1640625" style="277" bestFit="1" customWidth="1"/>
    <col min="15887" max="16128" width="10.5" style="277"/>
    <col min="16129" max="16133" width="0" style="277" hidden="1" customWidth="1"/>
    <col min="16134" max="16134" width="6.6640625" style="277" customWidth="1"/>
    <col min="16135" max="16135" width="71.83203125" style="277" customWidth="1"/>
    <col min="16136" max="16136" width="4.33203125" style="277" customWidth="1"/>
    <col min="16137" max="16137" width="9" style="277" customWidth="1"/>
    <col min="16138" max="16138" width="10.5" style="277"/>
    <col min="16139" max="16139" width="10.83203125" style="277" bestFit="1" customWidth="1"/>
    <col min="16140" max="16140" width="10.5" style="277"/>
    <col min="16141" max="16141" width="10.83203125" style="277" bestFit="1" customWidth="1"/>
    <col min="16142" max="16142" width="13.1640625" style="277" bestFit="1" customWidth="1"/>
    <col min="16143" max="16384" width="10.5" style="277"/>
  </cols>
  <sheetData>
    <row r="1" spans="1:14" s="269" customFormat="1">
      <c r="A1" s="261" t="s">
        <v>5</v>
      </c>
      <c r="B1" s="261" t="s">
        <v>5</v>
      </c>
      <c r="C1" s="261" t="s">
        <v>5</v>
      </c>
      <c r="D1" s="261" t="s">
        <v>5</v>
      </c>
      <c r="E1" s="262" t="s">
        <v>5</v>
      </c>
      <c r="F1" s="263"/>
      <c r="G1" s="264" t="s">
        <v>23</v>
      </c>
      <c r="H1" s="265" t="s">
        <v>23</v>
      </c>
      <c r="I1" s="266" t="s">
        <v>23</v>
      </c>
      <c r="J1" s="267" t="s">
        <v>534</v>
      </c>
      <c r="K1" s="267"/>
      <c r="L1" s="267" t="s">
        <v>535</v>
      </c>
      <c r="M1" s="267"/>
      <c r="N1" s="268" t="s">
        <v>536</v>
      </c>
    </row>
    <row r="2" spans="1:14" s="269" customFormat="1">
      <c r="A2" s="270"/>
      <c r="B2" s="270"/>
      <c r="C2" s="270"/>
      <c r="D2" s="270"/>
      <c r="E2" s="270"/>
      <c r="F2" s="263"/>
      <c r="G2" s="265" t="s">
        <v>537</v>
      </c>
      <c r="H2" s="265" t="s">
        <v>538</v>
      </c>
      <c r="I2" s="266" t="s">
        <v>539</v>
      </c>
      <c r="J2" s="267" t="s">
        <v>540</v>
      </c>
      <c r="K2" s="267" t="s">
        <v>536</v>
      </c>
      <c r="L2" s="267" t="s">
        <v>540</v>
      </c>
      <c r="M2" s="267" t="s">
        <v>536</v>
      </c>
      <c r="N2" s="268" t="s">
        <v>23</v>
      </c>
    </row>
    <row r="3" spans="1:14">
      <c r="F3" s="272"/>
      <c r="G3" s="273"/>
      <c r="H3" s="274"/>
      <c r="I3" s="275"/>
      <c r="J3" s="276"/>
      <c r="K3" s="276"/>
      <c r="L3" s="276"/>
      <c r="M3" s="276"/>
      <c r="N3" s="276"/>
    </row>
    <row r="4" spans="1:14" ht="14.25">
      <c r="F4" s="278" t="s">
        <v>23</v>
      </c>
      <c r="G4" s="279" t="s">
        <v>541</v>
      </c>
      <c r="H4" s="280" t="s">
        <v>5</v>
      </c>
      <c r="I4" s="281"/>
      <c r="J4" s="276"/>
      <c r="K4" s="276"/>
      <c r="L4" s="276"/>
      <c r="M4" s="276"/>
      <c r="N4" s="276"/>
    </row>
    <row r="5" spans="1:14" s="286" customFormat="1">
      <c r="A5" s="282"/>
      <c r="B5" s="282"/>
      <c r="C5" s="282"/>
      <c r="D5" s="282"/>
      <c r="E5" s="282"/>
      <c r="F5" s="272"/>
      <c r="G5" s="283"/>
      <c r="H5" s="284"/>
      <c r="I5" s="285"/>
      <c r="J5" s="276"/>
      <c r="K5" s="276"/>
      <c r="L5" s="276"/>
      <c r="M5" s="276"/>
      <c r="N5" s="276"/>
    </row>
    <row r="6" spans="1:14" s="286" customFormat="1" ht="14.25">
      <c r="A6" s="282"/>
      <c r="B6" s="282"/>
      <c r="C6" s="282"/>
      <c r="D6" s="282"/>
      <c r="E6" s="282"/>
      <c r="F6" s="272" t="s">
        <v>23</v>
      </c>
      <c r="G6" s="287" t="s">
        <v>542</v>
      </c>
      <c r="H6" s="288" t="s">
        <v>5</v>
      </c>
      <c r="I6" s="289"/>
      <c r="J6" s="276"/>
      <c r="K6" s="276"/>
      <c r="L6" s="276"/>
      <c r="M6" s="276"/>
      <c r="N6" s="276"/>
    </row>
    <row r="7" spans="1:14" s="286" customFormat="1">
      <c r="A7" s="282"/>
      <c r="B7" s="282"/>
      <c r="C7" s="282"/>
      <c r="D7" s="282"/>
      <c r="E7" s="282"/>
      <c r="F7" s="272"/>
      <c r="G7" s="290" t="s">
        <v>543</v>
      </c>
      <c r="H7" s="284" t="s">
        <v>23</v>
      </c>
      <c r="I7" s="285" t="s">
        <v>23</v>
      </c>
      <c r="J7" s="276"/>
      <c r="K7" s="276"/>
      <c r="L7" s="276"/>
      <c r="M7" s="276"/>
      <c r="N7" s="276"/>
    </row>
    <row r="8" spans="1:14" s="286" customFormat="1">
      <c r="A8" s="282"/>
      <c r="B8" s="282"/>
      <c r="C8" s="282"/>
      <c r="D8" s="282"/>
      <c r="E8" s="282"/>
      <c r="F8" s="272"/>
      <c r="G8" s="291" t="s">
        <v>544</v>
      </c>
      <c r="H8" s="292" t="s">
        <v>5</v>
      </c>
      <c r="I8" s="293"/>
      <c r="J8" s="276"/>
      <c r="K8" s="276"/>
      <c r="L8" s="276"/>
      <c r="M8" s="276"/>
      <c r="N8" s="276"/>
    </row>
    <row r="9" spans="1:14" s="297" customFormat="1">
      <c r="A9" s="294"/>
      <c r="B9" s="294"/>
      <c r="C9" s="294"/>
      <c r="D9" s="294"/>
      <c r="E9" s="294"/>
      <c r="F9" s="295" t="s">
        <v>23</v>
      </c>
      <c r="G9" s="283" t="s">
        <v>545</v>
      </c>
      <c r="H9" s="284" t="s">
        <v>501</v>
      </c>
      <c r="I9" s="285">
        <v>1</v>
      </c>
      <c r="J9" s="296"/>
      <c r="K9" s="296">
        <f>I9*J9</f>
        <v>0</v>
      </c>
      <c r="L9" s="296"/>
      <c r="M9" s="296">
        <f>I9*L9</f>
        <v>0</v>
      </c>
      <c r="N9" s="296">
        <f>K9+M9</f>
        <v>0</v>
      </c>
    </row>
    <row r="10" spans="1:14" s="297" customFormat="1">
      <c r="A10" s="294"/>
      <c r="B10" s="294"/>
      <c r="C10" s="294"/>
      <c r="D10" s="294"/>
      <c r="E10" s="294"/>
      <c r="F10" s="295" t="s">
        <v>23</v>
      </c>
      <c r="G10" s="283" t="s">
        <v>546</v>
      </c>
      <c r="H10" s="284" t="s">
        <v>23</v>
      </c>
      <c r="I10" s="285" t="s">
        <v>23</v>
      </c>
      <c r="J10" s="296" t="s">
        <v>23</v>
      </c>
      <c r="K10" s="296" t="s">
        <v>23</v>
      </c>
      <c r="L10" s="296" t="s">
        <v>23</v>
      </c>
      <c r="M10" s="296" t="s">
        <v>23</v>
      </c>
      <c r="N10" s="296" t="s">
        <v>23</v>
      </c>
    </row>
    <row r="11" spans="1:14" s="286" customFormat="1">
      <c r="A11" s="282"/>
      <c r="B11" s="282"/>
      <c r="C11" s="282"/>
      <c r="D11" s="282"/>
      <c r="E11" s="282"/>
      <c r="F11" s="272"/>
      <c r="G11" s="291" t="s">
        <v>547</v>
      </c>
      <c r="H11" s="298" t="s">
        <v>5</v>
      </c>
      <c r="I11" s="299"/>
      <c r="J11" s="276"/>
      <c r="K11" s="276"/>
      <c r="L11" s="276"/>
      <c r="M11" s="276"/>
      <c r="N11" s="276"/>
    </row>
    <row r="12" spans="1:14" s="304" customFormat="1">
      <c r="A12" s="300"/>
      <c r="B12" s="300"/>
      <c r="C12" s="300"/>
      <c r="D12" s="300"/>
      <c r="E12" s="300"/>
      <c r="F12" s="295" t="s">
        <v>23</v>
      </c>
      <c r="G12" s="301" t="s">
        <v>548</v>
      </c>
      <c r="H12" s="302" t="s">
        <v>501</v>
      </c>
      <c r="I12" s="303">
        <v>1</v>
      </c>
      <c r="J12" s="296"/>
      <c r="K12" s="296">
        <f>I12*J12</f>
        <v>0</v>
      </c>
      <c r="L12" s="296"/>
      <c r="M12" s="296">
        <f>I12*L12</f>
        <v>0</v>
      </c>
      <c r="N12" s="296">
        <f>K12+M12</f>
        <v>0</v>
      </c>
    </row>
    <row r="13" spans="1:14" s="286" customFormat="1">
      <c r="A13" s="282"/>
      <c r="B13" s="282"/>
      <c r="C13" s="282"/>
      <c r="D13" s="282"/>
      <c r="E13" s="282"/>
      <c r="F13" s="272"/>
      <c r="G13" s="305" t="s">
        <v>549</v>
      </c>
      <c r="H13" s="306" t="s">
        <v>5</v>
      </c>
      <c r="I13" s="307"/>
      <c r="J13" s="276"/>
      <c r="K13" s="276"/>
      <c r="L13" s="276"/>
      <c r="M13" s="276"/>
      <c r="N13" s="276"/>
    </row>
    <row r="14" spans="1:14" s="297" customFormat="1">
      <c r="A14" s="294"/>
      <c r="B14" s="294"/>
      <c r="C14" s="294"/>
      <c r="D14" s="294"/>
      <c r="E14" s="294"/>
      <c r="F14" s="308" t="s">
        <v>23</v>
      </c>
      <c r="G14" s="309" t="s">
        <v>550</v>
      </c>
      <c r="H14" s="310" t="s">
        <v>501</v>
      </c>
      <c r="I14" s="311">
        <v>1</v>
      </c>
      <c r="J14" s="312"/>
      <c r="K14" s="313">
        <f>I14*J14</f>
        <v>0</v>
      </c>
      <c r="L14" s="313"/>
      <c r="M14" s="296">
        <f>I14*L14</f>
        <v>0</v>
      </c>
      <c r="N14" s="312">
        <f>K14+M14</f>
        <v>0</v>
      </c>
    </row>
    <row r="15" spans="1:14" s="286" customFormat="1">
      <c r="A15" s="282"/>
      <c r="B15" s="282"/>
      <c r="C15" s="282"/>
      <c r="D15" s="282"/>
      <c r="E15" s="282"/>
      <c r="F15" s="272"/>
      <c r="G15" s="291" t="s">
        <v>551</v>
      </c>
      <c r="H15" s="292" t="s">
        <v>5</v>
      </c>
      <c r="I15" s="293"/>
      <c r="J15" s="312"/>
      <c r="K15" s="313" t="s">
        <v>23</v>
      </c>
      <c r="L15" s="313"/>
      <c r="M15" s="312" t="s">
        <v>23</v>
      </c>
      <c r="N15" s="312" t="s">
        <v>23</v>
      </c>
    </row>
    <row r="16" spans="1:14" s="286" customFormat="1">
      <c r="A16" s="282"/>
      <c r="B16" s="282"/>
      <c r="C16" s="282"/>
      <c r="D16" s="282"/>
      <c r="E16" s="282"/>
      <c r="F16" s="295" t="s">
        <v>23</v>
      </c>
      <c r="G16" s="314" t="s">
        <v>552</v>
      </c>
      <c r="H16" s="315" t="s">
        <v>501</v>
      </c>
      <c r="I16" s="316">
        <v>1</v>
      </c>
      <c r="J16" s="296"/>
      <c r="K16" s="296">
        <f>I16*J16</f>
        <v>0</v>
      </c>
      <c r="L16" s="296"/>
      <c r="M16" s="296">
        <f>I16*L16</f>
        <v>0</v>
      </c>
      <c r="N16" s="296">
        <f>K16+M16</f>
        <v>0</v>
      </c>
    </row>
    <row r="17" spans="1:14" s="286" customFormat="1">
      <c r="A17" s="282"/>
      <c r="B17" s="282"/>
      <c r="C17" s="282"/>
      <c r="D17" s="282"/>
      <c r="E17" s="282"/>
      <c r="F17" s="272"/>
      <c r="G17" s="291" t="s">
        <v>553</v>
      </c>
      <c r="H17" s="292" t="s">
        <v>5</v>
      </c>
      <c r="I17" s="293"/>
      <c r="J17" s="276"/>
      <c r="K17" s="276"/>
      <c r="L17" s="276"/>
      <c r="M17" s="276"/>
      <c r="N17" s="276"/>
    </row>
    <row r="18" spans="1:14" s="286" customFormat="1">
      <c r="A18" s="282"/>
      <c r="B18" s="282"/>
      <c r="C18" s="282"/>
      <c r="D18" s="282"/>
      <c r="E18" s="282"/>
      <c r="F18" s="295" t="s">
        <v>23</v>
      </c>
      <c r="G18" s="314" t="s">
        <v>554</v>
      </c>
      <c r="H18" s="315" t="s">
        <v>501</v>
      </c>
      <c r="I18" s="316">
        <v>1</v>
      </c>
      <c r="J18" s="296"/>
      <c r="K18" s="296">
        <f>I18*J18</f>
        <v>0</v>
      </c>
      <c r="L18" s="296"/>
      <c r="M18" s="296">
        <f>I18*L18</f>
        <v>0</v>
      </c>
      <c r="N18" s="296">
        <f>K18+M18</f>
        <v>0</v>
      </c>
    </row>
    <row r="19" spans="1:14" s="304" customFormat="1">
      <c r="A19" s="300"/>
      <c r="B19" s="300"/>
      <c r="C19" s="300"/>
      <c r="D19" s="300"/>
      <c r="E19" s="300"/>
      <c r="F19" s="272"/>
      <c r="G19" s="317" t="s">
        <v>555</v>
      </c>
      <c r="H19" s="318"/>
      <c r="I19" s="319"/>
      <c r="J19" s="320"/>
      <c r="K19" s="320"/>
      <c r="L19" s="320"/>
      <c r="M19" s="320"/>
      <c r="N19" s="320"/>
    </row>
    <row r="20" spans="1:14" s="286" customFormat="1">
      <c r="A20" s="282"/>
      <c r="B20" s="282"/>
      <c r="C20" s="282"/>
      <c r="D20" s="282"/>
      <c r="E20" s="282"/>
      <c r="F20" s="295"/>
      <c r="G20" s="314" t="s">
        <v>556</v>
      </c>
      <c r="H20" s="315" t="s">
        <v>501</v>
      </c>
      <c r="I20" s="316">
        <v>1</v>
      </c>
      <c r="J20" s="296"/>
      <c r="K20" s="296">
        <f>I20*J20</f>
        <v>0</v>
      </c>
      <c r="L20" s="296"/>
      <c r="M20" s="296">
        <f>I20*L20</f>
        <v>0</v>
      </c>
      <c r="N20" s="296">
        <f>K20+M20</f>
        <v>0</v>
      </c>
    </row>
    <row r="21" spans="1:14" s="286" customFormat="1">
      <c r="A21" s="282"/>
      <c r="B21" s="282"/>
      <c r="C21" s="282"/>
      <c r="D21" s="282"/>
      <c r="E21" s="282"/>
      <c r="F21" s="295" t="s">
        <v>23</v>
      </c>
      <c r="G21" s="314" t="s">
        <v>557</v>
      </c>
      <c r="H21" s="315" t="s">
        <v>501</v>
      </c>
      <c r="I21" s="316">
        <v>7</v>
      </c>
      <c r="J21" s="296"/>
      <c r="K21" s="296">
        <f>I21*J21</f>
        <v>0</v>
      </c>
      <c r="L21" s="296"/>
      <c r="M21" s="296">
        <f>I21*L21</f>
        <v>0</v>
      </c>
      <c r="N21" s="296">
        <f>K21+M21</f>
        <v>0</v>
      </c>
    </row>
    <row r="22" spans="1:14" s="286" customFormat="1">
      <c r="A22" s="282"/>
      <c r="B22" s="282"/>
      <c r="C22" s="282"/>
      <c r="D22" s="282"/>
      <c r="E22" s="282"/>
      <c r="F22" s="295"/>
      <c r="G22" s="314" t="s">
        <v>558</v>
      </c>
      <c r="H22" s="315" t="s">
        <v>501</v>
      </c>
      <c r="I22" s="316">
        <v>23</v>
      </c>
      <c r="J22" s="296"/>
      <c r="K22" s="296">
        <f>I22*J22</f>
        <v>0</v>
      </c>
      <c r="L22" s="296"/>
      <c r="M22" s="296">
        <f>I22*L22</f>
        <v>0</v>
      </c>
      <c r="N22" s="296">
        <f>K22+M22</f>
        <v>0</v>
      </c>
    </row>
    <row r="23" spans="1:14" s="286" customFormat="1">
      <c r="A23" s="282"/>
      <c r="B23" s="282"/>
      <c r="C23" s="282"/>
      <c r="D23" s="282"/>
      <c r="E23" s="282"/>
      <c r="F23" s="295"/>
      <c r="G23" s="314" t="s">
        <v>559</v>
      </c>
      <c r="H23" s="315" t="s">
        <v>501</v>
      </c>
      <c r="I23" s="316">
        <v>2</v>
      </c>
      <c r="J23" s="296"/>
      <c r="K23" s="296">
        <f>I23*J23</f>
        <v>0</v>
      </c>
      <c r="L23" s="296"/>
      <c r="M23" s="296">
        <f>I23*L23</f>
        <v>0</v>
      </c>
      <c r="N23" s="296">
        <f>K23+M23</f>
        <v>0</v>
      </c>
    </row>
    <row r="24" spans="1:14" s="286" customFormat="1">
      <c r="A24" s="282"/>
      <c r="B24" s="282"/>
      <c r="C24" s="282"/>
      <c r="D24" s="282"/>
      <c r="E24" s="282"/>
      <c r="F24" s="295"/>
      <c r="G24" s="314" t="s">
        <v>560</v>
      </c>
      <c r="H24" s="315" t="s">
        <v>501</v>
      </c>
      <c r="I24" s="316">
        <v>1</v>
      </c>
      <c r="J24" s="296"/>
      <c r="K24" s="296">
        <f>I24*J24</f>
        <v>0</v>
      </c>
      <c r="L24" s="296"/>
      <c r="M24" s="296">
        <f>I24*L24</f>
        <v>0</v>
      </c>
      <c r="N24" s="296">
        <f>K24+M24</f>
        <v>0</v>
      </c>
    </row>
    <row r="25" spans="1:14" s="304" customFormat="1">
      <c r="A25" s="300"/>
      <c r="B25" s="300"/>
      <c r="C25" s="300"/>
      <c r="D25" s="300"/>
      <c r="E25" s="300"/>
      <c r="F25" s="272"/>
      <c r="G25" s="317" t="s">
        <v>561</v>
      </c>
      <c r="H25" s="318"/>
      <c r="I25" s="319"/>
      <c r="J25" s="320"/>
      <c r="K25" s="320"/>
      <c r="L25" s="320"/>
      <c r="M25" s="320"/>
      <c r="N25" s="320"/>
    </row>
    <row r="26" spans="1:14" s="286" customFormat="1">
      <c r="A26" s="282"/>
      <c r="B26" s="282"/>
      <c r="C26" s="282"/>
      <c r="D26" s="282"/>
      <c r="E26" s="282"/>
      <c r="F26" s="295"/>
      <c r="G26" s="314" t="s">
        <v>562</v>
      </c>
      <c r="H26" s="315" t="s">
        <v>501</v>
      </c>
      <c r="I26" s="316">
        <v>1</v>
      </c>
      <c r="J26" s="296"/>
      <c r="K26" s="296">
        <f>I26*J26</f>
        <v>0</v>
      </c>
      <c r="L26" s="296"/>
      <c r="M26" s="296">
        <f>I26*L26</f>
        <v>0</v>
      </c>
      <c r="N26" s="296">
        <f>K26+M26</f>
        <v>0</v>
      </c>
    </row>
    <row r="27" spans="1:14" s="286" customFormat="1">
      <c r="A27" s="282"/>
      <c r="B27" s="282"/>
      <c r="C27" s="282"/>
      <c r="D27" s="282"/>
      <c r="E27" s="282"/>
      <c r="F27" s="321"/>
      <c r="G27" s="322" t="s">
        <v>563</v>
      </c>
      <c r="H27" s="323"/>
      <c r="I27" s="324"/>
      <c r="J27" s="276"/>
      <c r="K27" s="276"/>
      <c r="L27" s="276"/>
      <c r="M27" s="276"/>
      <c r="N27" s="276"/>
    </row>
    <row r="28" spans="1:14" s="304" customFormat="1">
      <c r="A28" s="300"/>
      <c r="B28" s="300"/>
      <c r="C28" s="300"/>
      <c r="D28" s="300"/>
      <c r="E28" s="300"/>
      <c r="F28" s="321"/>
      <c r="G28" s="314" t="s">
        <v>564</v>
      </c>
      <c r="H28" s="315" t="s">
        <v>501</v>
      </c>
      <c r="I28" s="316">
        <v>3</v>
      </c>
      <c r="J28" s="312"/>
      <c r="K28" s="313">
        <f>I28*J28</f>
        <v>0</v>
      </c>
      <c r="L28" s="313"/>
      <c r="M28" s="312">
        <f>I28*L28</f>
        <v>0</v>
      </c>
      <c r="N28" s="312">
        <f>K28+M28</f>
        <v>0</v>
      </c>
    </row>
    <row r="29" spans="1:14" s="304" customFormat="1">
      <c r="A29" s="300"/>
      <c r="B29" s="300"/>
      <c r="C29" s="300"/>
      <c r="D29" s="300"/>
      <c r="E29" s="300"/>
      <c r="F29" s="321" t="s">
        <v>23</v>
      </c>
      <c r="G29" s="291" t="s">
        <v>565</v>
      </c>
      <c r="H29" s="292" t="s">
        <v>5</v>
      </c>
      <c r="I29" s="293"/>
      <c r="J29" s="276"/>
      <c r="K29" s="276"/>
      <c r="L29" s="320"/>
      <c r="M29" s="276"/>
      <c r="N29" s="276"/>
    </row>
    <row r="30" spans="1:14" s="304" customFormat="1">
      <c r="A30" s="300"/>
      <c r="B30" s="300"/>
      <c r="C30" s="300"/>
      <c r="D30" s="300"/>
      <c r="E30" s="300"/>
      <c r="F30" s="321"/>
      <c r="G30" s="325" t="s">
        <v>566</v>
      </c>
      <c r="H30" s="326" t="s">
        <v>501</v>
      </c>
      <c r="I30" s="327">
        <v>3</v>
      </c>
      <c r="J30" s="328"/>
      <c r="K30" s="328">
        <f>I30*J30</f>
        <v>0</v>
      </c>
      <c r="L30" s="328"/>
      <c r="M30" s="328">
        <f>I30*L30</f>
        <v>0</v>
      </c>
      <c r="N30" s="328">
        <f>K30+M30</f>
        <v>0</v>
      </c>
    </row>
    <row r="31" spans="1:14" s="304" customFormat="1">
      <c r="A31" s="300"/>
      <c r="B31" s="300"/>
      <c r="C31" s="300"/>
      <c r="D31" s="300"/>
      <c r="E31" s="300"/>
      <c r="F31" s="329"/>
      <c r="G31" s="330" t="s">
        <v>567</v>
      </c>
      <c r="H31" s="331"/>
      <c r="I31" s="332"/>
      <c r="J31" s="276"/>
      <c r="K31" s="276"/>
      <c r="L31" s="276"/>
      <c r="M31" s="276"/>
      <c r="N31" s="276"/>
    </row>
    <row r="32" spans="1:14" s="304" customFormat="1" ht="13.5" thickBot="1">
      <c r="A32" s="300"/>
      <c r="B32" s="300"/>
      <c r="C32" s="300"/>
      <c r="D32" s="300"/>
      <c r="E32" s="300"/>
      <c r="F32" s="333" t="s">
        <v>23</v>
      </c>
      <c r="G32" s="334" t="s">
        <v>568</v>
      </c>
      <c r="H32" s="335" t="s">
        <v>501</v>
      </c>
      <c r="I32" s="311">
        <v>30</v>
      </c>
      <c r="J32" s="312"/>
      <c r="K32" s="313">
        <f>I32*J32</f>
        <v>0</v>
      </c>
      <c r="L32" s="313"/>
      <c r="M32" s="312">
        <f>I32*L32</f>
        <v>0</v>
      </c>
      <c r="N32" s="312">
        <f>K32+M32</f>
        <v>0</v>
      </c>
    </row>
    <row r="33" spans="1:14" s="286" customFormat="1" ht="13.5" thickTop="1">
      <c r="A33" s="282"/>
      <c r="B33" s="282"/>
      <c r="C33" s="282"/>
      <c r="D33" s="282"/>
      <c r="E33" s="282"/>
      <c r="F33" s="333"/>
      <c r="G33" s="336" t="s">
        <v>569</v>
      </c>
      <c r="H33" s="337"/>
      <c r="I33" s="338"/>
      <c r="J33" s="339"/>
      <c r="K33" s="340">
        <f>SUM(K9:K32)</f>
        <v>0</v>
      </c>
      <c r="L33" s="339"/>
      <c r="M33" s="340">
        <f>SUM(M7:M32)</f>
        <v>0</v>
      </c>
      <c r="N33" s="341">
        <f>SUM(N9:N32)</f>
        <v>0</v>
      </c>
    </row>
    <row r="34" spans="1:14" s="286" customFormat="1">
      <c r="A34" s="282"/>
      <c r="B34" s="282"/>
      <c r="C34" s="282"/>
      <c r="D34" s="282"/>
      <c r="E34" s="282"/>
      <c r="F34" s="321"/>
      <c r="G34" s="342"/>
      <c r="H34" s="315"/>
      <c r="I34" s="316"/>
      <c r="J34" s="296"/>
      <c r="K34" s="343"/>
      <c r="L34" s="296"/>
      <c r="M34" s="343"/>
      <c r="N34" s="344"/>
    </row>
    <row r="35" spans="1:14" ht="14.25">
      <c r="F35" s="272" t="s">
        <v>570</v>
      </c>
      <c r="G35" s="279" t="s">
        <v>571</v>
      </c>
      <c r="H35" s="280" t="s">
        <v>5</v>
      </c>
      <c r="I35" s="281"/>
      <c r="J35" s="276"/>
      <c r="K35" s="276"/>
      <c r="L35" s="276"/>
      <c r="M35" s="276"/>
      <c r="N35" s="276"/>
    </row>
    <row r="36" spans="1:14">
      <c r="F36" s="272"/>
      <c r="G36" s="322" t="s">
        <v>572</v>
      </c>
      <c r="H36" s="345"/>
      <c r="I36" s="346"/>
      <c r="J36" s="276"/>
      <c r="K36" s="276"/>
      <c r="L36" s="276"/>
      <c r="M36" s="276"/>
      <c r="N36" s="276"/>
    </row>
    <row r="37" spans="1:14" s="353" customFormat="1" ht="22.5" customHeight="1">
      <c r="A37" s="347"/>
      <c r="B37" s="347"/>
      <c r="C37" s="347"/>
      <c r="D37" s="347"/>
      <c r="E37" s="347"/>
      <c r="F37" s="348"/>
      <c r="G37" s="349" t="s">
        <v>573</v>
      </c>
      <c r="H37" s="350" t="s">
        <v>5</v>
      </c>
      <c r="I37" s="351"/>
      <c r="J37" s="352"/>
      <c r="K37" s="352"/>
      <c r="L37" s="352"/>
      <c r="M37" s="352"/>
      <c r="N37" s="352"/>
    </row>
    <row r="38" spans="1:14" s="353" customFormat="1" ht="12.75" customHeight="1">
      <c r="A38" s="347"/>
      <c r="B38" s="347"/>
      <c r="C38" s="347"/>
      <c r="D38" s="347"/>
      <c r="E38" s="347"/>
      <c r="F38" s="263"/>
      <c r="G38" s="264" t="s">
        <v>23</v>
      </c>
      <c r="H38" s="265" t="s">
        <v>23</v>
      </c>
      <c r="I38" s="266" t="s">
        <v>23</v>
      </c>
      <c r="J38" s="267" t="s">
        <v>534</v>
      </c>
      <c r="K38" s="267"/>
      <c r="L38" s="267" t="s">
        <v>535</v>
      </c>
      <c r="M38" s="267"/>
      <c r="N38" s="268" t="s">
        <v>536</v>
      </c>
    </row>
    <row r="39" spans="1:14" s="353" customFormat="1" ht="12.75" customHeight="1">
      <c r="A39" s="347"/>
      <c r="B39" s="347"/>
      <c r="C39" s="347"/>
      <c r="D39" s="347"/>
      <c r="E39" s="347"/>
      <c r="F39" s="263"/>
      <c r="G39" s="265" t="s">
        <v>537</v>
      </c>
      <c r="H39" s="265" t="s">
        <v>538</v>
      </c>
      <c r="I39" s="266" t="s">
        <v>539</v>
      </c>
      <c r="J39" s="267" t="s">
        <v>540</v>
      </c>
      <c r="K39" s="267" t="s">
        <v>536</v>
      </c>
      <c r="L39" s="267" t="s">
        <v>540</v>
      </c>
      <c r="M39" s="267" t="s">
        <v>536</v>
      </c>
      <c r="N39" s="268" t="s">
        <v>23</v>
      </c>
    </row>
    <row r="40" spans="1:14" s="353" customFormat="1" ht="12.75" customHeight="1">
      <c r="A40" s="347"/>
      <c r="B40" s="347"/>
      <c r="C40" s="347"/>
      <c r="D40" s="347"/>
      <c r="E40" s="347"/>
      <c r="F40" s="348"/>
      <c r="G40" s="349"/>
      <c r="H40" s="350"/>
      <c r="I40" s="351"/>
      <c r="J40" s="352"/>
      <c r="K40" s="352"/>
      <c r="L40" s="352"/>
      <c r="M40" s="352"/>
      <c r="N40" s="352"/>
    </row>
    <row r="41" spans="1:14">
      <c r="F41" s="295" t="s">
        <v>23</v>
      </c>
      <c r="G41" s="354" t="s">
        <v>574</v>
      </c>
      <c r="H41" s="355" t="s">
        <v>256</v>
      </c>
      <c r="I41" s="356">
        <v>178</v>
      </c>
      <c r="J41" s="296"/>
      <c r="K41" s="296">
        <f>I41*J41</f>
        <v>0</v>
      </c>
      <c r="L41" s="296"/>
      <c r="M41" s="296">
        <f>I41*L41</f>
        <v>0</v>
      </c>
      <c r="N41" s="296">
        <f>K41+M41</f>
        <v>0</v>
      </c>
    </row>
    <row r="42" spans="1:14">
      <c r="F42" s="295" t="s">
        <v>23</v>
      </c>
      <c r="G42" s="354" t="s">
        <v>575</v>
      </c>
      <c r="H42" s="355" t="s">
        <v>256</v>
      </c>
      <c r="I42" s="356">
        <v>26</v>
      </c>
      <c r="J42" s="296"/>
      <c r="K42" s="296">
        <f>I42*J42</f>
        <v>0</v>
      </c>
      <c r="L42" s="296"/>
      <c r="M42" s="296">
        <f>I42*L42</f>
        <v>0</v>
      </c>
      <c r="N42" s="296">
        <f>K42+M42</f>
        <v>0</v>
      </c>
    </row>
    <row r="43" spans="1:14">
      <c r="F43" s="295" t="s">
        <v>23</v>
      </c>
      <c r="G43" s="354" t="s">
        <v>576</v>
      </c>
      <c r="H43" s="355" t="s">
        <v>256</v>
      </c>
      <c r="I43" s="356">
        <v>8</v>
      </c>
      <c r="J43" s="296"/>
      <c r="K43" s="296">
        <f>I43*J43</f>
        <v>0</v>
      </c>
      <c r="L43" s="296"/>
      <c r="M43" s="296">
        <f>I43*L43</f>
        <v>0</v>
      </c>
      <c r="N43" s="296">
        <f>K43+M43</f>
        <v>0</v>
      </c>
    </row>
    <row r="44" spans="1:14">
      <c r="F44" s="295" t="s">
        <v>23</v>
      </c>
      <c r="G44" s="354" t="s">
        <v>577</v>
      </c>
      <c r="H44" s="355" t="s">
        <v>256</v>
      </c>
      <c r="I44" s="356">
        <v>326</v>
      </c>
      <c r="J44" s="296"/>
      <c r="K44" s="296">
        <f>I44*J44</f>
        <v>0</v>
      </c>
      <c r="L44" s="296"/>
      <c r="M44" s="296">
        <f>I44*L44</f>
        <v>0</v>
      </c>
      <c r="N44" s="296">
        <f>K44+M44</f>
        <v>0</v>
      </c>
    </row>
    <row r="45" spans="1:14">
      <c r="F45" s="295"/>
      <c r="G45" s="322" t="s">
        <v>578</v>
      </c>
      <c r="H45" s="345"/>
      <c r="I45" s="346"/>
      <c r="J45" s="296"/>
      <c r="K45" s="296"/>
      <c r="L45" s="296"/>
      <c r="M45" s="296"/>
      <c r="N45" s="296"/>
    </row>
    <row r="46" spans="1:14">
      <c r="F46" s="295"/>
      <c r="G46" s="354" t="s">
        <v>579</v>
      </c>
      <c r="H46" s="355" t="s">
        <v>256</v>
      </c>
      <c r="I46" s="356">
        <v>13</v>
      </c>
      <c r="J46" s="296"/>
      <c r="K46" s="296">
        <f>I46*J46</f>
        <v>0</v>
      </c>
      <c r="L46" s="296"/>
      <c r="M46" s="296">
        <f>I46*L46</f>
        <v>0</v>
      </c>
      <c r="N46" s="296">
        <f>K46+M46</f>
        <v>0</v>
      </c>
    </row>
    <row r="47" spans="1:14">
      <c r="F47" s="321"/>
      <c r="G47" s="283" t="s">
        <v>580</v>
      </c>
      <c r="H47" s="284" t="s">
        <v>256</v>
      </c>
      <c r="I47" s="285">
        <v>10</v>
      </c>
      <c r="J47" s="296"/>
      <c r="K47" s="296">
        <f>I47*J47</f>
        <v>0</v>
      </c>
      <c r="L47" s="296"/>
      <c r="M47" s="296">
        <f>I47*L47</f>
        <v>0</v>
      </c>
      <c r="N47" s="296">
        <f>K47+M47</f>
        <v>0</v>
      </c>
    </row>
    <row r="48" spans="1:14">
      <c r="F48" s="272"/>
      <c r="G48" s="357" t="s">
        <v>581</v>
      </c>
      <c r="H48" s="358" t="s">
        <v>5</v>
      </c>
      <c r="I48" s="359"/>
      <c r="J48" s="276"/>
      <c r="K48" s="276"/>
      <c r="L48" s="276"/>
      <c r="M48" s="276"/>
      <c r="N48" s="276"/>
    </row>
    <row r="49" spans="6:14">
      <c r="F49" s="295" t="s">
        <v>23</v>
      </c>
      <c r="G49" s="349" t="s">
        <v>582</v>
      </c>
      <c r="H49" s="355" t="s">
        <v>501</v>
      </c>
      <c r="I49" s="356">
        <v>4</v>
      </c>
      <c r="J49" s="296"/>
      <c r="K49" s="296">
        <f>I49*J49</f>
        <v>0</v>
      </c>
      <c r="L49" s="296"/>
      <c r="M49" s="296">
        <f>I49*L49</f>
        <v>0</v>
      </c>
      <c r="N49" s="296">
        <f>K49+M49</f>
        <v>0</v>
      </c>
    </row>
    <row r="50" spans="6:14">
      <c r="F50" s="295" t="s">
        <v>23</v>
      </c>
      <c r="G50" s="349" t="s">
        <v>583</v>
      </c>
      <c r="H50" s="355" t="s">
        <v>501</v>
      </c>
      <c r="I50" s="356">
        <v>28</v>
      </c>
      <c r="J50" s="296"/>
      <c r="K50" s="296">
        <f>I50*J50</f>
        <v>0</v>
      </c>
      <c r="L50" s="296"/>
      <c r="M50" s="296">
        <f>I50*L50</f>
        <v>0</v>
      </c>
      <c r="N50" s="296">
        <f>K50+M50</f>
        <v>0</v>
      </c>
    </row>
    <row r="51" spans="6:14">
      <c r="F51" s="329" t="s">
        <v>23</v>
      </c>
      <c r="G51" s="349" t="s">
        <v>584</v>
      </c>
      <c r="H51" s="355" t="s">
        <v>501</v>
      </c>
      <c r="I51" s="356">
        <v>1</v>
      </c>
      <c r="J51" s="296"/>
      <c r="K51" s="296">
        <f>I51*J51</f>
        <v>0</v>
      </c>
      <c r="L51" s="296"/>
      <c r="M51" s="296">
        <f>I51*L51</f>
        <v>0</v>
      </c>
      <c r="N51" s="296">
        <f>K51+M51</f>
        <v>0</v>
      </c>
    </row>
    <row r="52" spans="6:14">
      <c r="F52" s="329" t="s">
        <v>23</v>
      </c>
      <c r="G52" s="349" t="s">
        <v>585</v>
      </c>
      <c r="H52" s="355" t="s">
        <v>501</v>
      </c>
      <c r="I52" s="356">
        <v>1</v>
      </c>
      <c r="J52" s="296"/>
      <c r="K52" s="296">
        <f>I52*J52</f>
        <v>0</v>
      </c>
      <c r="L52" s="296"/>
      <c r="M52" s="296">
        <f>I52*L52</f>
        <v>0</v>
      </c>
      <c r="N52" s="296">
        <f>K52+M52</f>
        <v>0</v>
      </c>
    </row>
    <row r="53" spans="6:14">
      <c r="F53" s="272"/>
      <c r="G53" s="357" t="s">
        <v>586</v>
      </c>
      <c r="H53" s="358" t="s">
        <v>5</v>
      </c>
      <c r="I53" s="359"/>
      <c r="J53" s="276"/>
      <c r="K53" s="276"/>
      <c r="L53" s="276"/>
      <c r="M53" s="276"/>
      <c r="N53" s="276"/>
    </row>
    <row r="54" spans="6:14">
      <c r="F54" s="329" t="s">
        <v>23</v>
      </c>
      <c r="G54" s="314" t="s">
        <v>587</v>
      </c>
      <c r="H54" s="315" t="s">
        <v>501</v>
      </c>
      <c r="I54" s="316">
        <v>12</v>
      </c>
      <c r="J54" s="296"/>
      <c r="K54" s="296">
        <f>I54*J54</f>
        <v>0</v>
      </c>
      <c r="L54" s="296"/>
      <c r="M54" s="296">
        <f>I54*L54</f>
        <v>0</v>
      </c>
      <c r="N54" s="296">
        <f>K54+M54</f>
        <v>0</v>
      </c>
    </row>
    <row r="55" spans="6:14">
      <c r="F55" s="329" t="s">
        <v>23</v>
      </c>
      <c r="G55" s="283" t="s">
        <v>588</v>
      </c>
      <c r="H55" s="284" t="s">
        <v>501</v>
      </c>
      <c r="I55" s="285">
        <v>3</v>
      </c>
      <c r="J55" s="296"/>
      <c r="K55" s="296">
        <f>I55*J55</f>
        <v>0</v>
      </c>
      <c r="L55" s="296"/>
      <c r="M55" s="296">
        <f>I55*L55</f>
        <v>0</v>
      </c>
      <c r="N55" s="296">
        <f>K55+M55</f>
        <v>0</v>
      </c>
    </row>
    <row r="56" spans="6:14">
      <c r="F56" s="329" t="s">
        <v>23</v>
      </c>
      <c r="G56" s="283" t="s">
        <v>589</v>
      </c>
      <c r="H56" s="284" t="s">
        <v>501</v>
      </c>
      <c r="I56" s="285">
        <v>3</v>
      </c>
      <c r="J56" s="296"/>
      <c r="K56" s="296">
        <f>I56*J56</f>
        <v>0</v>
      </c>
      <c r="L56" s="296"/>
      <c r="M56" s="296">
        <f>I56*L56</f>
        <v>0</v>
      </c>
      <c r="N56" s="296">
        <f>K56+M56</f>
        <v>0</v>
      </c>
    </row>
    <row r="57" spans="6:14">
      <c r="F57" s="329" t="s">
        <v>23</v>
      </c>
      <c r="G57" s="283" t="s">
        <v>590</v>
      </c>
      <c r="H57" s="284" t="s">
        <v>501</v>
      </c>
      <c r="I57" s="285">
        <v>3</v>
      </c>
      <c r="J57" s="296"/>
      <c r="K57" s="296">
        <f>I57*J57</f>
        <v>0</v>
      </c>
      <c r="L57" s="296"/>
      <c r="M57" s="296">
        <f>I57*L57</f>
        <v>0</v>
      </c>
      <c r="N57" s="296">
        <f>K57+M57</f>
        <v>0</v>
      </c>
    </row>
    <row r="58" spans="6:14">
      <c r="F58" s="272"/>
      <c r="G58" s="357" t="s">
        <v>591</v>
      </c>
      <c r="H58" s="358" t="s">
        <v>5</v>
      </c>
      <c r="I58" s="359"/>
      <c r="J58" s="276"/>
      <c r="K58" s="276"/>
      <c r="L58" s="276"/>
      <c r="M58" s="276"/>
      <c r="N58" s="276"/>
    </row>
    <row r="59" spans="6:14">
      <c r="F59" s="329" t="s">
        <v>23</v>
      </c>
      <c r="G59" s="354" t="s">
        <v>592</v>
      </c>
      <c r="H59" s="355" t="s">
        <v>501</v>
      </c>
      <c r="I59" s="356">
        <v>10</v>
      </c>
      <c r="J59" s="296"/>
      <c r="K59" s="296">
        <f>I59*J59</f>
        <v>0</v>
      </c>
      <c r="L59" s="296"/>
      <c r="M59" s="296">
        <f>I59*L59</f>
        <v>0</v>
      </c>
      <c r="N59" s="296">
        <f>K59+M59</f>
        <v>0</v>
      </c>
    </row>
    <row r="60" spans="6:14">
      <c r="F60" s="329" t="s">
        <v>23</v>
      </c>
      <c r="G60" s="354" t="s">
        <v>593</v>
      </c>
      <c r="H60" s="355" t="s">
        <v>501</v>
      </c>
      <c r="I60" s="356">
        <v>40</v>
      </c>
      <c r="J60" s="296"/>
      <c r="K60" s="296">
        <f>I60*J60</f>
        <v>0</v>
      </c>
      <c r="L60" s="296"/>
      <c r="M60" s="296">
        <f>I60*L60</f>
        <v>0</v>
      </c>
      <c r="N60" s="296">
        <f>K60+M60</f>
        <v>0</v>
      </c>
    </row>
    <row r="61" spans="6:14">
      <c r="F61" s="329" t="s">
        <v>23</v>
      </c>
      <c r="G61" s="354" t="s">
        <v>594</v>
      </c>
      <c r="H61" s="355" t="s">
        <v>501</v>
      </c>
      <c r="I61" s="356">
        <v>4</v>
      </c>
      <c r="J61" s="296"/>
      <c r="K61" s="296">
        <f>I61*J61</f>
        <v>0</v>
      </c>
      <c r="L61" s="296"/>
      <c r="M61" s="296">
        <f>I61*L61</f>
        <v>0</v>
      </c>
      <c r="N61" s="296">
        <f>K61+M61</f>
        <v>0</v>
      </c>
    </row>
    <row r="62" spans="6:14">
      <c r="F62" s="272"/>
      <c r="G62" s="322" t="s">
        <v>595</v>
      </c>
      <c r="H62" s="345"/>
      <c r="I62" s="346"/>
      <c r="J62" s="276"/>
      <c r="K62" s="276"/>
      <c r="L62" s="276"/>
      <c r="M62" s="276"/>
      <c r="N62" s="276"/>
    </row>
    <row r="63" spans="6:14">
      <c r="F63" s="329" t="s">
        <v>23</v>
      </c>
      <c r="G63" s="314" t="s">
        <v>596</v>
      </c>
      <c r="H63" s="315" t="s">
        <v>256</v>
      </c>
      <c r="I63" s="316">
        <v>24</v>
      </c>
      <c r="J63" s="296"/>
      <c r="K63" s="296">
        <f t="shared" ref="K63:K72" si="0">I63*J63</f>
        <v>0</v>
      </c>
      <c r="L63" s="296"/>
      <c r="M63" s="296">
        <f t="shared" ref="M63:M72" si="1">I63*L63</f>
        <v>0</v>
      </c>
      <c r="N63" s="296">
        <f t="shared" ref="N63:N72" si="2">K63+M63</f>
        <v>0</v>
      </c>
    </row>
    <row r="64" spans="6:14">
      <c r="F64" s="329"/>
      <c r="G64" s="314" t="s">
        <v>597</v>
      </c>
      <c r="H64" s="315" t="s">
        <v>501</v>
      </c>
      <c r="I64" s="316">
        <v>2</v>
      </c>
      <c r="J64" s="296"/>
      <c r="K64" s="296">
        <f t="shared" si="0"/>
        <v>0</v>
      </c>
      <c r="L64" s="296"/>
      <c r="M64" s="296">
        <f t="shared" si="1"/>
        <v>0</v>
      </c>
      <c r="N64" s="296">
        <f t="shared" si="2"/>
        <v>0</v>
      </c>
    </row>
    <row r="65" spans="1:14">
      <c r="F65" s="329"/>
      <c r="G65" s="314" t="s">
        <v>598</v>
      </c>
      <c r="H65" s="315" t="s">
        <v>501</v>
      </c>
      <c r="I65" s="316">
        <v>11</v>
      </c>
      <c r="J65" s="296"/>
      <c r="K65" s="296">
        <f t="shared" si="0"/>
        <v>0</v>
      </c>
      <c r="L65" s="296"/>
      <c r="M65" s="296">
        <f t="shared" si="1"/>
        <v>0</v>
      </c>
      <c r="N65" s="296">
        <f t="shared" si="2"/>
        <v>0</v>
      </c>
    </row>
    <row r="66" spans="1:14">
      <c r="F66" s="329"/>
      <c r="G66" s="314" t="s">
        <v>599</v>
      </c>
      <c r="H66" s="315" t="s">
        <v>501</v>
      </c>
      <c r="I66" s="316">
        <v>6</v>
      </c>
      <c r="J66" s="296"/>
      <c r="K66" s="296">
        <f t="shared" si="0"/>
        <v>0</v>
      </c>
      <c r="L66" s="296"/>
      <c r="M66" s="296">
        <f t="shared" si="1"/>
        <v>0</v>
      </c>
      <c r="N66" s="296">
        <f t="shared" si="2"/>
        <v>0</v>
      </c>
    </row>
    <row r="67" spans="1:14">
      <c r="F67" s="329" t="s">
        <v>23</v>
      </c>
      <c r="G67" s="314" t="s">
        <v>600</v>
      </c>
      <c r="H67" s="315" t="s">
        <v>256</v>
      </c>
      <c r="I67" s="316">
        <v>6</v>
      </c>
      <c r="J67" s="296"/>
      <c r="K67" s="296">
        <f t="shared" si="0"/>
        <v>0</v>
      </c>
      <c r="L67" s="296"/>
      <c r="M67" s="296">
        <f t="shared" si="1"/>
        <v>0</v>
      </c>
      <c r="N67" s="296">
        <f t="shared" si="2"/>
        <v>0</v>
      </c>
    </row>
    <row r="68" spans="1:14">
      <c r="F68" s="329" t="s">
        <v>23</v>
      </c>
      <c r="G68" s="314" t="s">
        <v>601</v>
      </c>
      <c r="H68" s="315" t="s">
        <v>256</v>
      </c>
      <c r="I68" s="316">
        <v>12</v>
      </c>
      <c r="J68" s="296"/>
      <c r="K68" s="296">
        <f t="shared" si="0"/>
        <v>0</v>
      </c>
      <c r="L68" s="296"/>
      <c r="M68" s="296">
        <f t="shared" si="1"/>
        <v>0</v>
      </c>
      <c r="N68" s="296">
        <f t="shared" si="2"/>
        <v>0</v>
      </c>
    </row>
    <row r="69" spans="1:14">
      <c r="F69" s="329"/>
      <c r="G69" s="314" t="s">
        <v>602</v>
      </c>
      <c r="H69" s="315" t="s">
        <v>501</v>
      </c>
      <c r="I69" s="316">
        <v>2</v>
      </c>
      <c r="J69" s="296"/>
      <c r="K69" s="296">
        <f t="shared" si="0"/>
        <v>0</v>
      </c>
      <c r="L69" s="296"/>
      <c r="M69" s="296">
        <f t="shared" si="1"/>
        <v>0</v>
      </c>
      <c r="N69" s="296">
        <f t="shared" si="2"/>
        <v>0</v>
      </c>
    </row>
    <row r="70" spans="1:14">
      <c r="F70" s="329"/>
      <c r="G70" s="314" t="s">
        <v>603</v>
      </c>
      <c r="H70" s="315" t="s">
        <v>501</v>
      </c>
      <c r="I70" s="316">
        <v>2</v>
      </c>
      <c r="J70" s="296"/>
      <c r="K70" s="296">
        <f t="shared" si="0"/>
        <v>0</v>
      </c>
      <c r="L70" s="296"/>
      <c r="M70" s="296">
        <f t="shared" si="1"/>
        <v>0</v>
      </c>
      <c r="N70" s="296">
        <f t="shared" si="2"/>
        <v>0</v>
      </c>
    </row>
    <row r="71" spans="1:14">
      <c r="F71" s="329"/>
      <c r="G71" s="314" t="s">
        <v>604</v>
      </c>
      <c r="H71" s="315" t="s">
        <v>501</v>
      </c>
      <c r="I71" s="316">
        <v>6</v>
      </c>
      <c r="J71" s="296"/>
      <c r="K71" s="296">
        <f t="shared" si="0"/>
        <v>0</v>
      </c>
      <c r="L71" s="296"/>
      <c r="M71" s="296">
        <f t="shared" si="1"/>
        <v>0</v>
      </c>
      <c r="N71" s="296">
        <f t="shared" si="2"/>
        <v>0</v>
      </c>
    </row>
    <row r="72" spans="1:14">
      <c r="F72" s="329"/>
      <c r="G72" s="314" t="s">
        <v>605</v>
      </c>
      <c r="H72" s="315" t="s">
        <v>501</v>
      </c>
      <c r="I72" s="316">
        <v>18</v>
      </c>
      <c r="J72" s="296"/>
      <c r="K72" s="296">
        <f t="shared" si="0"/>
        <v>0</v>
      </c>
      <c r="L72" s="296"/>
      <c r="M72" s="296">
        <f t="shared" si="1"/>
        <v>0</v>
      </c>
      <c r="N72" s="296">
        <f t="shared" si="2"/>
        <v>0</v>
      </c>
    </row>
    <row r="73" spans="1:14" s="362" customFormat="1">
      <c r="A73" s="360"/>
      <c r="B73" s="360"/>
      <c r="C73" s="360"/>
      <c r="D73" s="360"/>
      <c r="E73" s="360"/>
      <c r="F73" s="321" t="s">
        <v>23</v>
      </c>
      <c r="G73" s="361" t="s">
        <v>606</v>
      </c>
      <c r="H73" s="298" t="s">
        <v>5</v>
      </c>
      <c r="I73" s="299"/>
      <c r="J73" s="320"/>
      <c r="K73" s="320"/>
      <c r="L73" s="320"/>
      <c r="M73" s="320"/>
      <c r="N73" s="320"/>
    </row>
    <row r="74" spans="1:14" s="362" customFormat="1">
      <c r="A74" s="360"/>
      <c r="B74" s="360"/>
      <c r="C74" s="360"/>
      <c r="D74" s="360"/>
      <c r="E74" s="360"/>
      <c r="F74" s="321"/>
      <c r="G74" s="291" t="s">
        <v>607</v>
      </c>
      <c r="H74" s="298"/>
      <c r="I74" s="299"/>
      <c r="J74" s="320"/>
      <c r="K74" s="320"/>
      <c r="L74" s="320"/>
      <c r="M74" s="320"/>
      <c r="N74" s="320"/>
    </row>
    <row r="75" spans="1:14" s="362" customFormat="1">
      <c r="A75" s="360"/>
      <c r="B75" s="360"/>
      <c r="C75" s="360"/>
      <c r="D75" s="360"/>
      <c r="E75" s="360"/>
      <c r="F75" s="321"/>
      <c r="G75" s="283" t="s">
        <v>608</v>
      </c>
      <c r="H75" s="284" t="s">
        <v>501</v>
      </c>
      <c r="I75" s="285">
        <v>2</v>
      </c>
      <c r="J75" s="296"/>
      <c r="K75" s="296">
        <f>I75*J75</f>
        <v>0</v>
      </c>
      <c r="L75" s="296"/>
      <c r="M75" s="296">
        <f>I75*L75</f>
        <v>0</v>
      </c>
      <c r="N75" s="296">
        <f>K75+M75</f>
        <v>0</v>
      </c>
    </row>
    <row r="76" spans="1:14" s="362" customFormat="1">
      <c r="A76" s="360"/>
      <c r="B76" s="360"/>
      <c r="C76" s="360"/>
      <c r="D76" s="360"/>
      <c r="E76" s="360"/>
      <c r="F76" s="263"/>
      <c r="G76" s="264" t="s">
        <v>23</v>
      </c>
      <c r="H76" s="265" t="s">
        <v>23</v>
      </c>
      <c r="I76" s="266" t="s">
        <v>23</v>
      </c>
      <c r="J76" s="267" t="s">
        <v>534</v>
      </c>
      <c r="K76" s="267"/>
      <c r="L76" s="267" t="s">
        <v>535</v>
      </c>
      <c r="M76" s="267"/>
      <c r="N76" s="268" t="s">
        <v>536</v>
      </c>
    </row>
    <row r="77" spans="1:14" s="362" customFormat="1">
      <c r="A77" s="360"/>
      <c r="B77" s="360"/>
      <c r="C77" s="360"/>
      <c r="D77" s="360"/>
      <c r="E77" s="360"/>
      <c r="F77" s="263"/>
      <c r="G77" s="265" t="s">
        <v>537</v>
      </c>
      <c r="H77" s="265" t="s">
        <v>538</v>
      </c>
      <c r="I77" s="266" t="s">
        <v>539</v>
      </c>
      <c r="J77" s="267" t="s">
        <v>540</v>
      </c>
      <c r="K77" s="267" t="s">
        <v>536</v>
      </c>
      <c r="L77" s="267" t="s">
        <v>540</v>
      </c>
      <c r="M77" s="267" t="s">
        <v>536</v>
      </c>
      <c r="N77" s="268" t="s">
        <v>23</v>
      </c>
    </row>
    <row r="78" spans="1:14" s="362" customFormat="1">
      <c r="A78" s="360"/>
      <c r="B78" s="360"/>
      <c r="C78" s="360"/>
      <c r="D78" s="360"/>
      <c r="E78" s="360"/>
      <c r="F78" s="321"/>
      <c r="G78" s="283"/>
      <c r="H78" s="284"/>
      <c r="I78" s="285"/>
      <c r="J78" s="296"/>
      <c r="K78" s="296"/>
      <c r="L78" s="296"/>
      <c r="M78" s="296"/>
      <c r="N78" s="296"/>
    </row>
    <row r="79" spans="1:14" s="362" customFormat="1">
      <c r="A79" s="360"/>
      <c r="B79" s="360"/>
      <c r="C79" s="360"/>
      <c r="D79" s="360"/>
      <c r="E79" s="360"/>
      <c r="F79" s="321"/>
      <c r="G79" s="283" t="s">
        <v>609</v>
      </c>
      <c r="H79" s="284" t="s">
        <v>501</v>
      </c>
      <c r="I79" s="285">
        <v>2</v>
      </c>
      <c r="J79" s="296"/>
      <c r="K79" s="296">
        <f>I79*J79</f>
        <v>0</v>
      </c>
      <c r="L79" s="296"/>
      <c r="M79" s="296">
        <f>I79*L79</f>
        <v>0</v>
      </c>
      <c r="N79" s="296">
        <f>K79+M79</f>
        <v>0</v>
      </c>
    </row>
    <row r="80" spans="1:14" s="362" customFormat="1">
      <c r="A80" s="360"/>
      <c r="B80" s="360"/>
      <c r="C80" s="360"/>
      <c r="D80" s="360"/>
      <c r="E80" s="360"/>
      <c r="F80" s="321"/>
      <c r="G80" s="291" t="s">
        <v>610</v>
      </c>
      <c r="H80" s="298" t="s">
        <v>5</v>
      </c>
      <c r="I80" s="299"/>
      <c r="J80" s="320"/>
      <c r="K80" s="320"/>
      <c r="L80" s="320"/>
      <c r="M80" s="320"/>
      <c r="N80" s="320"/>
    </row>
    <row r="81" spans="1:14" s="362" customFormat="1">
      <c r="A81" s="360"/>
      <c r="B81" s="360"/>
      <c r="C81" s="360"/>
      <c r="D81" s="360"/>
      <c r="E81" s="360"/>
      <c r="F81" s="321"/>
      <c r="G81" s="283" t="s">
        <v>611</v>
      </c>
      <c r="H81" s="284" t="s">
        <v>256</v>
      </c>
      <c r="I81" s="285">
        <v>28</v>
      </c>
      <c r="J81" s="296"/>
      <c r="K81" s="296">
        <f>I81*J81</f>
        <v>0</v>
      </c>
      <c r="L81" s="296"/>
      <c r="M81" s="296">
        <f>I81*L81</f>
        <v>0</v>
      </c>
      <c r="N81" s="296">
        <f>K81+M81</f>
        <v>0</v>
      </c>
    </row>
    <row r="82" spans="1:14" s="362" customFormat="1">
      <c r="A82" s="360"/>
      <c r="B82" s="360"/>
      <c r="C82" s="360"/>
      <c r="D82" s="360"/>
      <c r="E82" s="360"/>
      <c r="F82" s="321"/>
      <c r="G82" s="291" t="s">
        <v>612</v>
      </c>
      <c r="H82" s="298" t="s">
        <v>5</v>
      </c>
      <c r="I82" s="299"/>
      <c r="J82" s="320"/>
      <c r="K82" s="320"/>
      <c r="L82" s="320"/>
      <c r="M82" s="320"/>
      <c r="N82" s="320"/>
    </row>
    <row r="83" spans="1:14" s="362" customFormat="1">
      <c r="A83" s="360"/>
      <c r="B83" s="360"/>
      <c r="C83" s="360"/>
      <c r="D83" s="360"/>
      <c r="E83" s="360"/>
      <c r="F83" s="321"/>
      <c r="G83" s="354" t="s">
        <v>613</v>
      </c>
      <c r="H83" s="363"/>
      <c r="I83" s="364"/>
      <c r="J83" s="320"/>
      <c r="K83" s="320"/>
      <c r="L83" s="320"/>
      <c r="M83" s="320"/>
      <c r="N83" s="320"/>
    </row>
    <row r="84" spans="1:14" s="362" customFormat="1">
      <c r="A84" s="360"/>
      <c r="B84" s="360"/>
      <c r="C84" s="360"/>
      <c r="D84" s="360"/>
      <c r="E84" s="360"/>
      <c r="F84" s="321"/>
      <c r="G84" s="283" t="s">
        <v>614</v>
      </c>
      <c r="H84" s="284" t="s">
        <v>256</v>
      </c>
      <c r="I84" s="285">
        <v>96</v>
      </c>
      <c r="J84" s="296"/>
      <c r="K84" s="296">
        <f>I84*J84</f>
        <v>0</v>
      </c>
      <c r="L84" s="296"/>
      <c r="M84" s="296">
        <f>I84*L84</f>
        <v>0</v>
      </c>
      <c r="N84" s="296">
        <f>K84+M84</f>
        <v>0</v>
      </c>
    </row>
    <row r="85" spans="1:14" s="362" customFormat="1">
      <c r="A85" s="360"/>
      <c r="B85" s="360"/>
      <c r="C85" s="360"/>
      <c r="D85" s="360"/>
      <c r="E85" s="360"/>
      <c r="F85" s="321"/>
      <c r="G85" s="283" t="s">
        <v>615</v>
      </c>
      <c r="H85" s="284" t="s">
        <v>256</v>
      </c>
      <c r="I85" s="285">
        <v>15</v>
      </c>
      <c r="J85" s="296"/>
      <c r="K85" s="296">
        <f>I85*J85</f>
        <v>0</v>
      </c>
      <c r="L85" s="296"/>
      <c r="M85" s="296">
        <f>I85*L85</f>
        <v>0</v>
      </c>
      <c r="N85" s="296">
        <f>K85+M85</f>
        <v>0</v>
      </c>
    </row>
    <row r="86" spans="1:14" s="362" customFormat="1">
      <c r="A86" s="360"/>
      <c r="B86" s="360"/>
      <c r="C86" s="360"/>
      <c r="D86" s="360"/>
      <c r="E86" s="360"/>
      <c r="F86" s="321"/>
      <c r="G86" s="291" t="s">
        <v>616</v>
      </c>
      <c r="H86" s="298"/>
      <c r="I86" s="299"/>
      <c r="J86" s="320"/>
      <c r="K86" s="320"/>
      <c r="L86" s="320"/>
      <c r="M86" s="320"/>
      <c r="N86" s="320"/>
    </row>
    <row r="87" spans="1:14" s="362" customFormat="1">
      <c r="A87" s="360"/>
      <c r="B87" s="360"/>
      <c r="C87" s="360"/>
      <c r="D87" s="360"/>
      <c r="E87" s="360"/>
      <c r="F87" s="321"/>
      <c r="G87" s="283" t="s">
        <v>617</v>
      </c>
      <c r="H87" s="284" t="s">
        <v>501</v>
      </c>
      <c r="I87" s="285">
        <v>19</v>
      </c>
      <c r="J87" s="296"/>
      <c r="K87" s="296">
        <f>I87*J87</f>
        <v>0</v>
      </c>
      <c r="L87" s="296"/>
      <c r="M87" s="296">
        <f>I87*L87</f>
        <v>0</v>
      </c>
      <c r="N87" s="296">
        <f>K87+M87</f>
        <v>0</v>
      </c>
    </row>
    <row r="88" spans="1:14" s="362" customFormat="1">
      <c r="A88" s="360"/>
      <c r="B88" s="360"/>
      <c r="C88" s="360"/>
      <c r="D88" s="360"/>
      <c r="E88" s="360"/>
      <c r="F88" s="321"/>
      <c r="G88" s="283" t="s">
        <v>618</v>
      </c>
      <c r="H88" s="284" t="s">
        <v>501</v>
      </c>
      <c r="I88" s="285">
        <v>5</v>
      </c>
      <c r="J88" s="296"/>
      <c r="K88" s="296">
        <f>I88*J88</f>
        <v>0</v>
      </c>
      <c r="L88" s="296"/>
      <c r="M88" s="296">
        <f>I88*L88</f>
        <v>0</v>
      </c>
      <c r="N88" s="296">
        <f>K88+M88</f>
        <v>0</v>
      </c>
    </row>
    <row r="89" spans="1:14" s="362" customFormat="1">
      <c r="A89" s="360"/>
      <c r="B89" s="360"/>
      <c r="C89" s="360"/>
      <c r="D89" s="360"/>
      <c r="E89" s="360"/>
      <c r="F89" s="321"/>
      <c r="G89" s="283" t="s">
        <v>619</v>
      </c>
      <c r="H89" s="284" t="s">
        <v>501</v>
      </c>
      <c r="I89" s="285">
        <v>24</v>
      </c>
      <c r="J89" s="296"/>
      <c r="K89" s="296">
        <f>I89*J89</f>
        <v>0</v>
      </c>
      <c r="L89" s="296"/>
      <c r="M89" s="296">
        <f>I89*L89</f>
        <v>0</v>
      </c>
      <c r="N89" s="296">
        <f>K89+M89</f>
        <v>0</v>
      </c>
    </row>
    <row r="90" spans="1:14" s="362" customFormat="1">
      <c r="A90" s="360"/>
      <c r="B90" s="360"/>
      <c r="C90" s="360"/>
      <c r="D90" s="360"/>
      <c r="E90" s="360"/>
      <c r="F90" s="321"/>
      <c r="G90" s="291" t="s">
        <v>620</v>
      </c>
      <c r="H90" s="298"/>
      <c r="I90" s="299"/>
      <c r="J90" s="320"/>
      <c r="K90" s="320"/>
      <c r="L90" s="320"/>
      <c r="M90" s="320"/>
      <c r="N90" s="320"/>
    </row>
    <row r="91" spans="1:14" s="362" customFormat="1">
      <c r="A91" s="360"/>
      <c r="B91" s="360"/>
      <c r="C91" s="360"/>
      <c r="D91" s="360"/>
      <c r="E91" s="360"/>
      <c r="F91" s="321"/>
      <c r="G91" s="283" t="s">
        <v>621</v>
      </c>
      <c r="H91" s="284" t="s">
        <v>501</v>
      </c>
      <c r="I91" s="285">
        <v>25</v>
      </c>
      <c r="J91" s="296"/>
      <c r="K91" s="296">
        <f>I91*J91</f>
        <v>0</v>
      </c>
      <c r="L91" s="296"/>
      <c r="M91" s="296">
        <f>I91*L91</f>
        <v>0</v>
      </c>
      <c r="N91" s="296">
        <f>K91+M91</f>
        <v>0</v>
      </c>
    </row>
    <row r="92" spans="1:14" s="362" customFormat="1">
      <c r="A92" s="360"/>
      <c r="B92" s="360"/>
      <c r="C92" s="360"/>
      <c r="D92" s="360"/>
      <c r="E92" s="360"/>
      <c r="F92" s="321"/>
      <c r="G92" s="283" t="s">
        <v>622</v>
      </c>
      <c r="H92" s="284" t="s">
        <v>501</v>
      </c>
      <c r="I92" s="285">
        <v>6</v>
      </c>
      <c r="J92" s="296"/>
      <c r="K92" s="296">
        <f>I92*J92</f>
        <v>0</v>
      </c>
      <c r="L92" s="296"/>
      <c r="M92" s="296">
        <f>I92*L92</f>
        <v>0</v>
      </c>
      <c r="N92" s="296">
        <f>K92+M92</f>
        <v>0</v>
      </c>
    </row>
    <row r="93" spans="1:14" s="362" customFormat="1" ht="14.1" customHeight="1">
      <c r="A93" s="360"/>
      <c r="B93" s="360"/>
      <c r="C93" s="360"/>
      <c r="D93" s="360"/>
      <c r="E93" s="360"/>
      <c r="F93" s="272"/>
      <c r="G93" s="365" t="s">
        <v>623</v>
      </c>
      <c r="H93" s="366" t="s">
        <v>5</v>
      </c>
      <c r="I93" s="367"/>
      <c r="J93" s="320"/>
      <c r="K93" s="320"/>
      <c r="L93" s="320"/>
      <c r="M93" s="320"/>
      <c r="N93" s="320"/>
    </row>
    <row r="94" spans="1:14" s="362" customFormat="1">
      <c r="A94" s="360"/>
      <c r="B94" s="360"/>
      <c r="C94" s="360"/>
      <c r="D94" s="360"/>
      <c r="E94" s="360"/>
      <c r="F94" s="321"/>
      <c r="G94" s="291" t="s">
        <v>624</v>
      </c>
      <c r="H94" s="298" t="s">
        <v>5</v>
      </c>
      <c r="I94" s="299"/>
      <c r="J94" s="320"/>
      <c r="K94" s="320"/>
      <c r="L94" s="320"/>
      <c r="M94" s="320"/>
      <c r="N94" s="320"/>
    </row>
    <row r="95" spans="1:14" s="362" customFormat="1">
      <c r="A95" s="360"/>
      <c r="B95" s="360"/>
      <c r="C95" s="360"/>
      <c r="D95" s="360"/>
      <c r="E95" s="360"/>
      <c r="F95" s="321"/>
      <c r="G95" s="301" t="s">
        <v>625</v>
      </c>
      <c r="H95" s="302" t="s">
        <v>501</v>
      </c>
      <c r="I95" s="303">
        <v>1</v>
      </c>
      <c r="J95" s="368"/>
      <c r="K95" s="368">
        <f>I95*J95</f>
        <v>0</v>
      </c>
      <c r="L95" s="368"/>
      <c r="M95" s="368">
        <f>I95*L95</f>
        <v>0</v>
      </c>
      <c r="N95" s="368">
        <f>K95+M95</f>
        <v>0</v>
      </c>
    </row>
    <row r="96" spans="1:14" s="362" customFormat="1">
      <c r="A96" s="360"/>
      <c r="B96" s="360"/>
      <c r="C96" s="360"/>
      <c r="D96" s="360"/>
      <c r="E96" s="360"/>
      <c r="F96" s="321"/>
      <c r="G96" s="301" t="s">
        <v>626</v>
      </c>
      <c r="H96" s="302" t="s">
        <v>501</v>
      </c>
      <c r="I96" s="303">
        <v>1</v>
      </c>
      <c r="J96" s="368"/>
      <c r="K96" s="368">
        <f>I96*J96</f>
        <v>0</v>
      </c>
      <c r="L96" s="368"/>
      <c r="M96" s="368">
        <f>I96*L96</f>
        <v>0</v>
      </c>
      <c r="N96" s="368">
        <f>K96+M96</f>
        <v>0</v>
      </c>
    </row>
    <row r="97" spans="1:14" s="362" customFormat="1">
      <c r="A97" s="360"/>
      <c r="B97" s="360"/>
      <c r="C97" s="360"/>
      <c r="D97" s="360"/>
      <c r="E97" s="360"/>
      <c r="F97" s="321"/>
      <c r="G97" s="301" t="s">
        <v>627</v>
      </c>
      <c r="H97" s="302" t="s">
        <v>501</v>
      </c>
      <c r="I97" s="303">
        <v>2</v>
      </c>
      <c r="J97" s="368"/>
      <c r="K97" s="368">
        <f>I97*J97</f>
        <v>0</v>
      </c>
      <c r="L97" s="368"/>
      <c r="M97" s="368">
        <f>I97*L97</f>
        <v>0</v>
      </c>
      <c r="N97" s="368">
        <f>K97+M97</f>
        <v>0</v>
      </c>
    </row>
    <row r="98" spans="1:14" s="362" customFormat="1">
      <c r="A98" s="360"/>
      <c r="B98" s="360"/>
      <c r="C98" s="360"/>
      <c r="D98" s="360"/>
      <c r="E98" s="360"/>
      <c r="F98" s="321"/>
      <c r="G98" s="301" t="s">
        <v>628</v>
      </c>
      <c r="H98" s="302" t="s">
        <v>501</v>
      </c>
      <c r="I98" s="303">
        <v>2</v>
      </c>
      <c r="J98" s="368"/>
      <c r="K98" s="368">
        <f>I98*J98</f>
        <v>0</v>
      </c>
      <c r="L98" s="368"/>
      <c r="M98" s="368">
        <f>I98*L98</f>
        <v>0</v>
      </c>
      <c r="N98" s="368">
        <f>K98+M98</f>
        <v>0</v>
      </c>
    </row>
    <row r="99" spans="1:14" s="362" customFormat="1">
      <c r="A99" s="360"/>
      <c r="B99" s="360"/>
      <c r="C99" s="360"/>
      <c r="D99" s="360"/>
      <c r="E99" s="360"/>
      <c r="F99" s="321"/>
      <c r="G99" s="291" t="s">
        <v>629</v>
      </c>
      <c r="H99" s="298" t="s">
        <v>5</v>
      </c>
      <c r="I99" s="299"/>
      <c r="J99" s="320"/>
      <c r="K99" s="320"/>
      <c r="L99" s="320"/>
      <c r="M99" s="320"/>
      <c r="N99" s="320"/>
    </row>
    <row r="100" spans="1:14" s="362" customFormat="1">
      <c r="A100" s="360"/>
      <c r="B100" s="360"/>
      <c r="C100" s="360"/>
      <c r="D100" s="360"/>
      <c r="E100" s="360"/>
      <c r="F100" s="321"/>
      <c r="G100" s="301" t="s">
        <v>630</v>
      </c>
      <c r="H100" s="302" t="s">
        <v>501</v>
      </c>
      <c r="I100" s="303">
        <v>1</v>
      </c>
      <c r="J100" s="368"/>
      <c r="K100" s="368">
        <f>I100*J100</f>
        <v>0</v>
      </c>
      <c r="L100" s="368"/>
      <c r="M100" s="368">
        <f>I100*L100</f>
        <v>0</v>
      </c>
      <c r="N100" s="368">
        <f>K100+M100</f>
        <v>0</v>
      </c>
    </row>
    <row r="101" spans="1:14" s="362" customFormat="1">
      <c r="A101" s="360"/>
      <c r="B101" s="360"/>
      <c r="C101" s="360"/>
      <c r="D101" s="360"/>
      <c r="E101" s="360"/>
      <c r="F101" s="321"/>
      <c r="G101" s="301" t="s">
        <v>631</v>
      </c>
      <c r="H101" s="302" t="s">
        <v>501</v>
      </c>
      <c r="I101" s="303">
        <v>2</v>
      </c>
      <c r="J101" s="368"/>
      <c r="K101" s="368">
        <f>I101*J101</f>
        <v>0</v>
      </c>
      <c r="L101" s="368"/>
      <c r="M101" s="368">
        <f>I101*L101</f>
        <v>0</v>
      </c>
      <c r="N101" s="368">
        <f>K101+M101</f>
        <v>0</v>
      </c>
    </row>
    <row r="102" spans="1:14" s="362" customFormat="1">
      <c r="A102" s="360"/>
      <c r="B102" s="360"/>
      <c r="C102" s="360"/>
      <c r="D102" s="360"/>
      <c r="E102" s="360"/>
      <c r="F102" s="321"/>
      <c r="G102" s="301" t="s">
        <v>632</v>
      </c>
      <c r="H102" s="302" t="s">
        <v>501</v>
      </c>
      <c r="I102" s="303">
        <v>1</v>
      </c>
      <c r="J102" s="368"/>
      <c r="K102" s="368">
        <f>I102*J102</f>
        <v>0</v>
      </c>
      <c r="L102" s="368"/>
      <c r="M102" s="368">
        <f>I102*L102</f>
        <v>0</v>
      </c>
      <c r="N102" s="368">
        <f>K102+M102</f>
        <v>0</v>
      </c>
    </row>
    <row r="103" spans="1:14" s="362" customFormat="1">
      <c r="A103" s="360"/>
      <c r="B103" s="360"/>
      <c r="C103" s="360"/>
      <c r="D103" s="360"/>
      <c r="E103" s="360"/>
      <c r="F103" s="321"/>
      <c r="G103" s="291" t="s">
        <v>633</v>
      </c>
      <c r="H103" s="298" t="s">
        <v>5</v>
      </c>
      <c r="I103" s="299" t="s">
        <v>23</v>
      </c>
      <c r="J103" s="320"/>
      <c r="K103" s="320"/>
      <c r="L103" s="320"/>
      <c r="M103" s="320"/>
      <c r="N103" s="320"/>
    </row>
    <row r="104" spans="1:14" s="362" customFormat="1" ht="21.75">
      <c r="A104" s="360"/>
      <c r="B104" s="360"/>
      <c r="C104" s="360"/>
      <c r="D104" s="360"/>
      <c r="E104" s="360"/>
      <c r="F104" s="321"/>
      <c r="G104" s="369" t="s">
        <v>634</v>
      </c>
      <c r="H104" s="370" t="s">
        <v>501</v>
      </c>
      <c r="I104" s="371">
        <v>10</v>
      </c>
      <c r="J104" s="368"/>
      <c r="K104" s="368">
        <f>I104*J104</f>
        <v>0</v>
      </c>
      <c r="L104" s="368"/>
      <c r="M104" s="368">
        <f>I104*L104</f>
        <v>0</v>
      </c>
      <c r="N104" s="368">
        <f>K104+M104</f>
        <v>0</v>
      </c>
    </row>
    <row r="105" spans="1:14" s="362" customFormat="1" ht="21.75">
      <c r="A105" s="360"/>
      <c r="B105" s="360"/>
      <c r="C105" s="360"/>
      <c r="D105" s="360"/>
      <c r="E105" s="360"/>
      <c r="F105" s="321"/>
      <c r="G105" s="369" t="s">
        <v>635</v>
      </c>
      <c r="H105" s="370" t="s">
        <v>501</v>
      </c>
      <c r="I105" s="371">
        <v>5</v>
      </c>
      <c r="J105" s="368"/>
      <c r="K105" s="368">
        <f>I105*J105</f>
        <v>0</v>
      </c>
      <c r="L105" s="368"/>
      <c r="M105" s="368">
        <f>I105*L105</f>
        <v>0</v>
      </c>
      <c r="N105" s="368">
        <f>K105+M105</f>
        <v>0</v>
      </c>
    </row>
    <row r="106" spans="1:14" s="362" customFormat="1" ht="31.5">
      <c r="A106" s="360"/>
      <c r="B106" s="360"/>
      <c r="C106" s="360"/>
      <c r="D106" s="360"/>
      <c r="E106" s="360"/>
      <c r="F106" s="321"/>
      <c r="G106" s="372" t="s">
        <v>636</v>
      </c>
      <c r="H106" s="370" t="s">
        <v>501</v>
      </c>
      <c r="I106" s="371">
        <v>3</v>
      </c>
      <c r="J106" s="368"/>
      <c r="K106" s="368">
        <f>I106*J106</f>
        <v>0</v>
      </c>
      <c r="L106" s="368"/>
      <c r="M106" s="368">
        <f>I106*L106</f>
        <v>0</v>
      </c>
      <c r="N106" s="368">
        <f>K106+M106</f>
        <v>0</v>
      </c>
    </row>
    <row r="107" spans="1:14" s="362" customFormat="1">
      <c r="A107" s="360"/>
      <c r="B107" s="360"/>
      <c r="C107" s="360"/>
      <c r="D107" s="360"/>
      <c r="E107" s="360"/>
      <c r="F107" s="321"/>
      <c r="G107" s="291" t="s">
        <v>637</v>
      </c>
      <c r="H107" s="298" t="s">
        <v>5</v>
      </c>
      <c r="I107" s="299" t="s">
        <v>23</v>
      </c>
      <c r="J107" s="368"/>
      <c r="K107" s="368"/>
      <c r="L107" s="368"/>
      <c r="M107" s="368"/>
      <c r="N107" s="368"/>
    </row>
    <row r="108" spans="1:14" s="362" customFormat="1" ht="21">
      <c r="A108" s="360"/>
      <c r="B108" s="360"/>
      <c r="C108" s="360"/>
      <c r="D108" s="360"/>
      <c r="E108" s="360"/>
      <c r="F108" s="321"/>
      <c r="G108" s="372" t="s">
        <v>638</v>
      </c>
      <c r="H108" s="370" t="s">
        <v>501</v>
      </c>
      <c r="I108" s="371">
        <v>8</v>
      </c>
      <c r="J108" s="368"/>
      <c r="K108" s="368">
        <f>I108*J108</f>
        <v>0</v>
      </c>
      <c r="L108" s="368"/>
      <c r="M108" s="368">
        <f>I108*L108</f>
        <v>0</v>
      </c>
      <c r="N108" s="368">
        <f>K108+M108</f>
        <v>0</v>
      </c>
    </row>
    <row r="109" spans="1:14" s="362" customFormat="1" ht="21.75">
      <c r="A109" s="360"/>
      <c r="B109" s="360"/>
      <c r="C109" s="360"/>
      <c r="D109" s="360"/>
      <c r="E109" s="360"/>
      <c r="F109" s="321"/>
      <c r="G109" s="369" t="s">
        <v>639</v>
      </c>
      <c r="H109" s="370" t="s">
        <v>501</v>
      </c>
      <c r="I109" s="371">
        <v>1</v>
      </c>
      <c r="J109" s="368"/>
      <c r="K109" s="368">
        <f>I109*J109</f>
        <v>0</v>
      </c>
      <c r="L109" s="368"/>
      <c r="M109" s="368">
        <f>I109*L109</f>
        <v>0</v>
      </c>
      <c r="N109" s="368">
        <f>K109+M109</f>
        <v>0</v>
      </c>
    </row>
    <row r="110" spans="1:14" s="362" customFormat="1">
      <c r="A110" s="360"/>
      <c r="B110" s="360"/>
      <c r="C110" s="360"/>
      <c r="D110" s="360"/>
      <c r="E110" s="360"/>
      <c r="F110" s="263"/>
      <c r="G110" s="264" t="s">
        <v>23</v>
      </c>
      <c r="H110" s="265" t="s">
        <v>23</v>
      </c>
      <c r="I110" s="266" t="s">
        <v>23</v>
      </c>
      <c r="J110" s="267" t="s">
        <v>534</v>
      </c>
      <c r="K110" s="267"/>
      <c r="L110" s="267" t="s">
        <v>535</v>
      </c>
      <c r="M110" s="267"/>
      <c r="N110" s="268" t="s">
        <v>536</v>
      </c>
    </row>
    <row r="111" spans="1:14" s="362" customFormat="1">
      <c r="A111" s="360"/>
      <c r="B111" s="360"/>
      <c r="C111" s="360"/>
      <c r="D111" s="360"/>
      <c r="E111" s="360"/>
      <c r="F111" s="263"/>
      <c r="G111" s="265" t="s">
        <v>537</v>
      </c>
      <c r="H111" s="265" t="s">
        <v>538</v>
      </c>
      <c r="I111" s="266" t="s">
        <v>539</v>
      </c>
      <c r="J111" s="267" t="s">
        <v>540</v>
      </c>
      <c r="K111" s="267" t="s">
        <v>536</v>
      </c>
      <c r="L111" s="267" t="s">
        <v>540</v>
      </c>
      <c r="M111" s="267" t="s">
        <v>536</v>
      </c>
      <c r="N111" s="268" t="s">
        <v>23</v>
      </c>
    </row>
    <row r="112" spans="1:14" s="362" customFormat="1">
      <c r="A112" s="360"/>
      <c r="B112" s="360"/>
      <c r="C112" s="360"/>
      <c r="D112" s="360"/>
      <c r="E112" s="360"/>
      <c r="F112" s="321"/>
      <c r="G112" s="369"/>
      <c r="H112" s="370"/>
      <c r="I112" s="371"/>
      <c r="J112" s="368"/>
      <c r="K112" s="368"/>
      <c r="L112" s="368"/>
      <c r="M112" s="368"/>
      <c r="N112" s="368"/>
    </row>
    <row r="113" spans="1:14" s="362" customFormat="1" ht="14.1" customHeight="1">
      <c r="A113" s="360"/>
      <c r="B113" s="360"/>
      <c r="C113" s="360"/>
      <c r="D113" s="360"/>
      <c r="E113" s="360"/>
      <c r="F113" s="272"/>
      <c r="G113" s="365" t="s">
        <v>640</v>
      </c>
      <c r="H113" s="366" t="s">
        <v>5</v>
      </c>
      <c r="I113" s="367"/>
      <c r="J113" s="320"/>
      <c r="K113" s="320"/>
      <c r="L113" s="320"/>
      <c r="M113" s="320"/>
      <c r="N113" s="320"/>
    </row>
    <row r="114" spans="1:14" s="362" customFormat="1">
      <c r="A114" s="360"/>
      <c r="B114" s="360"/>
      <c r="C114" s="360"/>
      <c r="D114" s="360"/>
      <c r="E114" s="360"/>
      <c r="F114" s="321"/>
      <c r="G114" s="291" t="s">
        <v>641</v>
      </c>
      <c r="H114" s="298" t="s">
        <v>5</v>
      </c>
      <c r="I114" s="299"/>
      <c r="J114" s="373"/>
      <c r="K114" s="320"/>
      <c r="L114" s="320"/>
      <c r="M114" s="320"/>
      <c r="N114" s="320"/>
    </row>
    <row r="115" spans="1:14" s="362" customFormat="1">
      <c r="A115" s="360"/>
      <c r="B115" s="360"/>
      <c r="C115" s="360"/>
      <c r="D115" s="360"/>
      <c r="E115" s="360"/>
      <c r="F115" s="321"/>
      <c r="G115" s="283" t="s">
        <v>642</v>
      </c>
      <c r="H115" s="284" t="s">
        <v>501</v>
      </c>
      <c r="I115" s="285">
        <v>12</v>
      </c>
      <c r="J115" s="368"/>
      <c r="K115" s="368">
        <f>I115*J115</f>
        <v>0</v>
      </c>
      <c r="L115" s="368"/>
      <c r="M115" s="368">
        <f>I115*L115</f>
        <v>0</v>
      </c>
      <c r="N115" s="368">
        <f>K115+M115</f>
        <v>0</v>
      </c>
    </row>
    <row r="116" spans="1:14" s="362" customFormat="1">
      <c r="A116" s="360"/>
      <c r="B116" s="360"/>
      <c r="C116" s="360"/>
      <c r="D116" s="360"/>
      <c r="E116" s="360"/>
      <c r="F116" s="321"/>
      <c r="G116" s="283" t="s">
        <v>643</v>
      </c>
      <c r="H116" s="284" t="s">
        <v>501</v>
      </c>
      <c r="I116" s="285">
        <v>12</v>
      </c>
      <c r="J116" s="368"/>
      <c r="K116" s="368">
        <f>I116*J116</f>
        <v>0</v>
      </c>
      <c r="L116" s="368"/>
      <c r="M116" s="368">
        <f>I116*L116</f>
        <v>0</v>
      </c>
      <c r="N116" s="368">
        <f>K116+M116</f>
        <v>0</v>
      </c>
    </row>
    <row r="117" spans="1:14" s="362" customFormat="1">
      <c r="A117" s="360"/>
      <c r="B117" s="360"/>
      <c r="C117" s="360"/>
      <c r="D117" s="360"/>
      <c r="E117" s="360"/>
      <c r="F117" s="321"/>
      <c r="G117" s="291" t="s">
        <v>644</v>
      </c>
      <c r="H117" s="298" t="s">
        <v>5</v>
      </c>
      <c r="I117" s="299"/>
      <c r="J117" s="320"/>
      <c r="K117" s="320"/>
      <c r="L117" s="320"/>
      <c r="M117" s="320"/>
      <c r="N117" s="320"/>
    </row>
    <row r="118" spans="1:14" s="362" customFormat="1">
      <c r="A118" s="360"/>
      <c r="B118" s="360"/>
      <c r="C118" s="360"/>
      <c r="D118" s="360"/>
      <c r="E118" s="360"/>
      <c r="F118" s="321"/>
      <c r="G118" s="301" t="s">
        <v>645</v>
      </c>
      <c r="H118" s="302" t="s">
        <v>501</v>
      </c>
      <c r="I118" s="303">
        <v>1</v>
      </c>
      <c r="J118" s="296"/>
      <c r="K118" s="296">
        <f>I118*J118</f>
        <v>0</v>
      </c>
      <c r="L118" s="296"/>
      <c r="M118" s="296">
        <f>I118*L118</f>
        <v>0</v>
      </c>
      <c r="N118" s="296">
        <f>K118+M118</f>
        <v>0</v>
      </c>
    </row>
    <row r="119" spans="1:14" s="362" customFormat="1">
      <c r="A119" s="360"/>
      <c r="B119" s="360"/>
      <c r="C119" s="360"/>
      <c r="D119" s="360"/>
      <c r="E119" s="360"/>
      <c r="F119" s="321"/>
      <c r="G119" s="301" t="s">
        <v>646</v>
      </c>
      <c r="H119" s="302" t="s">
        <v>501</v>
      </c>
      <c r="I119" s="303">
        <v>1</v>
      </c>
      <c r="J119" s="296"/>
      <c r="K119" s="296">
        <f>I119*J119</f>
        <v>0</v>
      </c>
      <c r="L119" s="296"/>
      <c r="M119" s="296">
        <f>I119*L119</f>
        <v>0</v>
      </c>
      <c r="N119" s="296">
        <f>K119+M119</f>
        <v>0</v>
      </c>
    </row>
    <row r="120" spans="1:14" s="362" customFormat="1">
      <c r="A120" s="360"/>
      <c r="B120" s="360"/>
      <c r="C120" s="360"/>
      <c r="D120" s="360"/>
      <c r="E120" s="360"/>
      <c r="F120" s="321"/>
      <c r="G120" s="301" t="s">
        <v>647</v>
      </c>
      <c r="H120" s="302" t="s">
        <v>501</v>
      </c>
      <c r="I120" s="303">
        <v>1</v>
      </c>
      <c r="J120" s="296"/>
      <c r="K120" s="296">
        <f>I120*J120</f>
        <v>0</v>
      </c>
      <c r="L120" s="296"/>
      <c r="M120" s="296">
        <f>I120*L120</f>
        <v>0</v>
      </c>
      <c r="N120" s="296">
        <f>K120+M120</f>
        <v>0</v>
      </c>
    </row>
    <row r="121" spans="1:14" s="362" customFormat="1">
      <c r="A121" s="360"/>
      <c r="B121" s="360"/>
      <c r="C121" s="360"/>
      <c r="D121" s="360"/>
      <c r="E121" s="360"/>
      <c r="F121" s="321"/>
      <c r="G121" s="291" t="s">
        <v>648</v>
      </c>
      <c r="H121" s="298" t="s">
        <v>5</v>
      </c>
      <c r="I121" s="299"/>
      <c r="J121" s="320"/>
      <c r="K121" s="320"/>
      <c r="L121" s="320"/>
      <c r="M121" s="320"/>
      <c r="N121" s="320"/>
    </row>
    <row r="122" spans="1:14" s="362" customFormat="1">
      <c r="A122" s="360"/>
      <c r="B122" s="360"/>
      <c r="C122" s="360"/>
      <c r="D122" s="360"/>
      <c r="E122" s="360"/>
      <c r="F122" s="321"/>
      <c r="G122" s="283" t="s">
        <v>649</v>
      </c>
      <c r="H122" s="284" t="s">
        <v>501</v>
      </c>
      <c r="I122" s="285">
        <v>1</v>
      </c>
      <c r="J122" s="296"/>
      <c r="K122" s="296">
        <f>I122*J122</f>
        <v>0</v>
      </c>
      <c r="L122" s="296"/>
      <c r="M122" s="296">
        <f>I122*L122</f>
        <v>0</v>
      </c>
      <c r="N122" s="296">
        <f>K122+M122</f>
        <v>0</v>
      </c>
    </row>
    <row r="123" spans="1:14" s="353" customFormat="1">
      <c r="A123" s="347"/>
      <c r="B123" s="347"/>
      <c r="C123" s="347"/>
      <c r="D123" s="347"/>
      <c r="E123" s="347"/>
      <c r="F123" s="329"/>
      <c r="G123" s="374" t="s">
        <v>650</v>
      </c>
      <c r="H123" s="366" t="s">
        <v>5</v>
      </c>
      <c r="I123" s="367"/>
      <c r="J123" s="352"/>
      <c r="K123" s="352"/>
      <c r="L123" s="352"/>
      <c r="M123" s="352"/>
      <c r="N123" s="352"/>
    </row>
    <row r="124" spans="1:14" s="353" customFormat="1">
      <c r="A124" s="347"/>
      <c r="B124" s="347"/>
      <c r="C124" s="347"/>
      <c r="D124" s="347"/>
      <c r="E124" s="347"/>
      <c r="F124" s="329"/>
      <c r="G124" s="290" t="s">
        <v>651</v>
      </c>
      <c r="H124" s="375"/>
      <c r="I124" s="376"/>
      <c r="J124" s="352"/>
      <c r="K124" s="352"/>
      <c r="L124" s="352"/>
      <c r="M124" s="352"/>
      <c r="N124" s="352"/>
    </row>
    <row r="125" spans="1:14" s="353" customFormat="1">
      <c r="A125" s="347"/>
      <c r="B125" s="347"/>
      <c r="C125" s="347"/>
      <c r="D125" s="347"/>
      <c r="E125" s="347"/>
      <c r="F125" s="348"/>
      <c r="G125" s="291" t="s">
        <v>652</v>
      </c>
      <c r="H125" s="292" t="s">
        <v>5</v>
      </c>
      <c r="I125" s="293"/>
      <c r="J125" s="352"/>
      <c r="K125" s="352"/>
      <c r="L125" s="352"/>
      <c r="M125" s="352"/>
      <c r="N125" s="352"/>
    </row>
    <row r="126" spans="1:14" s="353" customFormat="1" ht="12.75" customHeight="1">
      <c r="A126" s="347"/>
      <c r="B126" s="347"/>
      <c r="C126" s="347"/>
      <c r="D126" s="347"/>
      <c r="E126" s="347"/>
      <c r="F126" s="348"/>
      <c r="G126" s="372" t="s">
        <v>653</v>
      </c>
      <c r="H126" s="370" t="s">
        <v>501</v>
      </c>
      <c r="I126" s="371">
        <v>6</v>
      </c>
      <c r="J126" s="368"/>
      <c r="K126" s="368">
        <f>I126*J126</f>
        <v>0</v>
      </c>
      <c r="L126" s="368"/>
      <c r="M126" s="368">
        <f>I126*L126</f>
        <v>0</v>
      </c>
      <c r="N126" s="368">
        <f>K126+M126</f>
        <v>0</v>
      </c>
    </row>
    <row r="127" spans="1:14" s="353" customFormat="1" ht="12.75" customHeight="1">
      <c r="A127" s="347"/>
      <c r="B127" s="347"/>
      <c r="C127" s="347"/>
      <c r="D127" s="347"/>
      <c r="E127" s="347"/>
      <c r="F127" s="348"/>
      <c r="G127" s="372" t="s">
        <v>654</v>
      </c>
      <c r="H127" s="370"/>
      <c r="I127" s="371"/>
      <c r="J127" s="368"/>
      <c r="K127" s="368"/>
      <c r="L127" s="368"/>
      <c r="M127" s="368"/>
      <c r="N127" s="368"/>
    </row>
    <row r="128" spans="1:14" s="353" customFormat="1">
      <c r="A128" s="347"/>
      <c r="B128" s="347"/>
      <c r="C128" s="347"/>
      <c r="D128" s="347"/>
      <c r="E128" s="347"/>
      <c r="F128" s="348"/>
      <c r="G128" s="291" t="s">
        <v>655</v>
      </c>
      <c r="H128" s="292" t="s">
        <v>5</v>
      </c>
      <c r="I128" s="293"/>
      <c r="J128" s="352"/>
      <c r="K128" s="352"/>
      <c r="L128" s="352"/>
      <c r="M128" s="352"/>
      <c r="N128" s="352"/>
    </row>
    <row r="129" spans="1:14" s="353" customFormat="1" ht="12.75" customHeight="1">
      <c r="A129" s="347"/>
      <c r="B129" s="347"/>
      <c r="C129" s="347"/>
      <c r="D129" s="347"/>
      <c r="E129" s="347"/>
      <c r="F129" s="348"/>
      <c r="G129" s="377" t="s">
        <v>656</v>
      </c>
      <c r="H129" s="370" t="s">
        <v>501</v>
      </c>
      <c r="I129" s="371">
        <v>4</v>
      </c>
      <c r="J129" s="368"/>
      <c r="K129" s="368">
        <f>I129*J129</f>
        <v>0</v>
      </c>
      <c r="L129" s="368"/>
      <c r="M129" s="368">
        <f>I129*L129</f>
        <v>0</v>
      </c>
      <c r="N129" s="368">
        <f>K129+M129</f>
        <v>0</v>
      </c>
    </row>
    <row r="130" spans="1:14" s="353" customFormat="1" ht="12.75" customHeight="1">
      <c r="A130" s="347"/>
      <c r="B130" s="347"/>
      <c r="C130" s="347"/>
      <c r="D130" s="347"/>
      <c r="E130" s="347"/>
      <c r="F130" s="348"/>
      <c r="G130" s="377" t="s">
        <v>657</v>
      </c>
      <c r="H130" s="370"/>
      <c r="I130" s="371"/>
      <c r="J130" s="368"/>
      <c r="K130" s="368"/>
      <c r="L130" s="368"/>
      <c r="M130" s="368"/>
      <c r="N130" s="368"/>
    </row>
    <row r="131" spans="1:14" s="353" customFormat="1">
      <c r="A131" s="347"/>
      <c r="B131" s="347"/>
      <c r="C131" s="347"/>
      <c r="D131" s="347"/>
      <c r="E131" s="347"/>
      <c r="F131" s="348"/>
      <c r="G131" s="291" t="s">
        <v>658</v>
      </c>
      <c r="H131" s="292" t="s">
        <v>5</v>
      </c>
      <c r="I131" s="293"/>
      <c r="J131" s="352"/>
      <c r="K131" s="352"/>
      <c r="L131" s="352"/>
      <c r="M131" s="352"/>
      <c r="N131" s="352"/>
    </row>
    <row r="132" spans="1:14" s="353" customFormat="1" ht="12.75" customHeight="1">
      <c r="A132" s="347"/>
      <c r="B132" s="347"/>
      <c r="C132" s="347"/>
      <c r="D132" s="347"/>
      <c r="E132" s="347"/>
      <c r="F132" s="348"/>
      <c r="G132" s="372" t="s">
        <v>659</v>
      </c>
      <c r="H132" s="370" t="s">
        <v>501</v>
      </c>
      <c r="I132" s="371">
        <v>4</v>
      </c>
      <c r="J132" s="368"/>
      <c r="K132" s="368">
        <f>I132*J132</f>
        <v>0</v>
      </c>
      <c r="L132" s="368"/>
      <c r="M132" s="368">
        <f>I132*L132</f>
        <v>0</v>
      </c>
      <c r="N132" s="368">
        <f>K132+M132</f>
        <v>0</v>
      </c>
    </row>
    <row r="133" spans="1:14" s="353" customFormat="1" ht="12.75" customHeight="1">
      <c r="A133" s="347"/>
      <c r="B133" s="347"/>
      <c r="C133" s="347"/>
      <c r="D133" s="347"/>
      <c r="E133" s="347"/>
      <c r="F133" s="348"/>
      <c r="G133" s="377" t="s">
        <v>660</v>
      </c>
      <c r="H133" s="370"/>
      <c r="I133" s="371"/>
      <c r="J133" s="368"/>
      <c r="K133" s="368"/>
      <c r="L133" s="368"/>
      <c r="M133" s="368"/>
      <c r="N133" s="368"/>
    </row>
    <row r="134" spans="1:14" s="353" customFormat="1" ht="12.75" customHeight="1">
      <c r="A134" s="347"/>
      <c r="B134" s="347"/>
      <c r="C134" s="347"/>
      <c r="D134" s="347"/>
      <c r="E134" s="347"/>
      <c r="F134" s="348"/>
      <c r="G134" s="372" t="s">
        <v>661</v>
      </c>
      <c r="H134" s="370" t="s">
        <v>501</v>
      </c>
      <c r="I134" s="371">
        <v>4</v>
      </c>
      <c r="J134" s="368"/>
      <c r="K134" s="368">
        <f>I134*J134</f>
        <v>0</v>
      </c>
      <c r="L134" s="368"/>
      <c r="M134" s="368">
        <f>I134*L134</f>
        <v>0</v>
      </c>
      <c r="N134" s="368">
        <f>K134+M134</f>
        <v>0</v>
      </c>
    </row>
    <row r="135" spans="1:14" s="353" customFormat="1" ht="12.75" customHeight="1">
      <c r="A135" s="347"/>
      <c r="B135" s="347"/>
      <c r="C135" s="347"/>
      <c r="D135" s="347"/>
      <c r="E135" s="347"/>
      <c r="F135" s="348"/>
      <c r="G135" s="291" t="s">
        <v>662</v>
      </c>
      <c r="H135" s="292" t="s">
        <v>5</v>
      </c>
      <c r="I135" s="293"/>
      <c r="J135" s="352"/>
      <c r="K135" s="352"/>
      <c r="L135" s="352"/>
      <c r="M135" s="352"/>
      <c r="N135" s="352"/>
    </row>
    <row r="136" spans="1:14" s="353" customFormat="1" ht="12.75" customHeight="1">
      <c r="A136" s="347"/>
      <c r="B136" s="347"/>
      <c r="C136" s="347"/>
      <c r="D136" s="347"/>
      <c r="E136" s="347"/>
      <c r="F136" s="348"/>
      <c r="G136" s="372" t="s">
        <v>663</v>
      </c>
      <c r="H136" s="370" t="s">
        <v>501</v>
      </c>
      <c r="I136" s="371">
        <v>2</v>
      </c>
      <c r="J136" s="368"/>
      <c r="K136" s="368">
        <f>I136*J136</f>
        <v>0</v>
      </c>
      <c r="L136" s="368"/>
      <c r="M136" s="368">
        <f>I136*L136</f>
        <v>0</v>
      </c>
      <c r="N136" s="368">
        <f>K136+M136</f>
        <v>0</v>
      </c>
    </row>
    <row r="137" spans="1:14" s="353" customFormat="1" ht="12.75" customHeight="1">
      <c r="A137" s="347"/>
      <c r="B137" s="347"/>
      <c r="C137" s="347"/>
      <c r="D137" s="347"/>
      <c r="E137" s="347"/>
      <c r="F137" s="348"/>
      <c r="G137" s="377" t="s">
        <v>664</v>
      </c>
      <c r="H137" s="370"/>
      <c r="I137" s="371"/>
      <c r="J137" s="368"/>
      <c r="K137" s="368"/>
      <c r="L137" s="368"/>
      <c r="M137" s="368"/>
      <c r="N137" s="368"/>
    </row>
    <row r="138" spans="1:14" s="353" customFormat="1" ht="12.75" customHeight="1">
      <c r="A138" s="347"/>
      <c r="B138" s="347"/>
      <c r="C138" s="347"/>
      <c r="D138" s="347"/>
      <c r="E138" s="347"/>
      <c r="F138" s="348"/>
      <c r="G138" s="291" t="s">
        <v>665</v>
      </c>
      <c r="H138" s="292" t="s">
        <v>5</v>
      </c>
      <c r="I138" s="293"/>
      <c r="J138" s="352"/>
      <c r="K138" s="352"/>
      <c r="L138" s="352"/>
      <c r="M138" s="352"/>
      <c r="N138" s="352"/>
    </row>
    <row r="139" spans="1:14" s="353" customFormat="1" ht="12.75" customHeight="1">
      <c r="A139" s="347"/>
      <c r="B139" s="347"/>
      <c r="C139" s="347"/>
      <c r="D139" s="347"/>
      <c r="E139" s="347"/>
      <c r="F139" s="348"/>
      <c r="G139" s="372" t="s">
        <v>666</v>
      </c>
      <c r="H139" s="370" t="s">
        <v>501</v>
      </c>
      <c r="I139" s="371">
        <v>1</v>
      </c>
      <c r="J139" s="368"/>
      <c r="K139" s="368">
        <f>I139*J139</f>
        <v>0</v>
      </c>
      <c r="L139" s="368"/>
      <c r="M139" s="368">
        <f>I139*L139</f>
        <v>0</v>
      </c>
      <c r="N139" s="368">
        <f>K139+M139</f>
        <v>0</v>
      </c>
    </row>
    <row r="140" spans="1:14" s="353" customFormat="1" ht="12.75" customHeight="1">
      <c r="A140" s="347"/>
      <c r="B140" s="347"/>
      <c r="C140" s="347"/>
      <c r="D140" s="347"/>
      <c r="E140" s="347"/>
      <c r="F140" s="348"/>
      <c r="G140" s="377" t="s">
        <v>667</v>
      </c>
      <c r="H140" s="370"/>
      <c r="I140" s="371"/>
      <c r="J140" s="368"/>
      <c r="K140" s="368"/>
      <c r="L140" s="368"/>
      <c r="M140" s="368"/>
      <c r="N140" s="368"/>
    </row>
    <row r="141" spans="1:14" s="353" customFormat="1" ht="12.75" customHeight="1">
      <c r="A141" s="347"/>
      <c r="B141" s="347"/>
      <c r="C141" s="347"/>
      <c r="D141" s="347"/>
      <c r="E141" s="347"/>
      <c r="F141" s="348"/>
      <c r="G141" s="291" t="s">
        <v>668</v>
      </c>
      <c r="H141" s="292" t="s">
        <v>5</v>
      </c>
      <c r="I141" s="293"/>
      <c r="J141" s="352"/>
      <c r="K141" s="352"/>
      <c r="L141" s="352"/>
      <c r="M141" s="352"/>
      <c r="N141" s="352"/>
    </row>
    <row r="142" spans="1:14" s="353" customFormat="1" ht="12.75" customHeight="1">
      <c r="A142" s="347"/>
      <c r="B142" s="347"/>
      <c r="C142" s="347"/>
      <c r="D142" s="347"/>
      <c r="E142" s="347"/>
      <c r="F142" s="348"/>
      <c r="G142" s="372" t="s">
        <v>669</v>
      </c>
      <c r="H142" s="370" t="s">
        <v>501</v>
      </c>
      <c r="I142" s="371">
        <v>3</v>
      </c>
      <c r="J142" s="368"/>
      <c r="K142" s="368">
        <f>I142*J142</f>
        <v>0</v>
      </c>
      <c r="L142" s="368"/>
      <c r="M142" s="368">
        <f>I142*L142</f>
        <v>0</v>
      </c>
      <c r="N142" s="368">
        <f>K142+M142</f>
        <v>0</v>
      </c>
    </row>
    <row r="143" spans="1:14" s="353" customFormat="1" ht="12.75" customHeight="1">
      <c r="A143" s="347"/>
      <c r="B143" s="347"/>
      <c r="C143" s="347"/>
      <c r="D143" s="347"/>
      <c r="E143" s="347"/>
      <c r="F143" s="348"/>
      <c r="G143" s="377" t="s">
        <v>670</v>
      </c>
      <c r="H143" s="370"/>
      <c r="I143" s="371"/>
      <c r="J143" s="368"/>
      <c r="K143" s="368"/>
      <c r="L143" s="368"/>
      <c r="M143" s="368"/>
      <c r="N143" s="368"/>
    </row>
    <row r="144" spans="1:14" s="353" customFormat="1" ht="12.75" customHeight="1">
      <c r="A144" s="347"/>
      <c r="B144" s="347"/>
      <c r="C144" s="347"/>
      <c r="D144" s="347"/>
      <c r="E144" s="347"/>
      <c r="F144" s="348"/>
      <c r="G144" s="291" t="s">
        <v>671</v>
      </c>
      <c r="H144" s="292" t="s">
        <v>5</v>
      </c>
      <c r="I144" s="293"/>
      <c r="J144" s="352"/>
      <c r="K144" s="352"/>
      <c r="L144" s="352"/>
      <c r="M144" s="352"/>
      <c r="N144" s="352"/>
    </row>
    <row r="145" spans="1:14" s="353" customFormat="1" ht="12.75" customHeight="1">
      <c r="A145" s="347"/>
      <c r="B145" s="347"/>
      <c r="C145" s="347"/>
      <c r="D145" s="347"/>
      <c r="E145" s="347"/>
      <c r="F145" s="348"/>
      <c r="G145" s="369" t="s">
        <v>672</v>
      </c>
      <c r="H145" s="370" t="s">
        <v>256</v>
      </c>
      <c r="I145" s="371">
        <v>1.7</v>
      </c>
      <c r="J145" s="368"/>
      <c r="K145" s="368">
        <f>I145*J145</f>
        <v>0</v>
      </c>
      <c r="L145" s="368"/>
      <c r="M145" s="368">
        <f>I145*L145</f>
        <v>0</v>
      </c>
      <c r="N145" s="368">
        <f>K145+M145</f>
        <v>0</v>
      </c>
    </row>
    <row r="146" spans="1:14" s="353" customFormat="1" ht="12.75" customHeight="1">
      <c r="A146" s="347"/>
      <c r="B146" s="347"/>
      <c r="C146" s="347"/>
      <c r="D146" s="347"/>
      <c r="E146" s="347"/>
      <c r="F146" s="348"/>
      <c r="G146" s="378" t="s">
        <v>673</v>
      </c>
      <c r="H146" s="370" t="s">
        <v>23</v>
      </c>
      <c r="I146" s="371" t="s">
        <v>23</v>
      </c>
      <c r="J146" s="368"/>
      <c r="K146" s="368" t="s">
        <v>23</v>
      </c>
      <c r="L146" s="368"/>
      <c r="M146" s="368" t="s">
        <v>23</v>
      </c>
      <c r="N146" s="368" t="s">
        <v>23</v>
      </c>
    </row>
    <row r="147" spans="1:14" s="353" customFormat="1" ht="12.75" customHeight="1">
      <c r="A147" s="347"/>
      <c r="B147" s="347"/>
      <c r="C147" s="347"/>
      <c r="D147" s="347"/>
      <c r="E147" s="347"/>
      <c r="F147" s="348"/>
      <c r="G147" s="369" t="s">
        <v>674</v>
      </c>
      <c r="H147" s="370" t="s">
        <v>256</v>
      </c>
      <c r="I147" s="371">
        <v>1.7</v>
      </c>
      <c r="J147" s="368"/>
      <c r="K147" s="368">
        <f>I147*J147</f>
        <v>0</v>
      </c>
      <c r="L147" s="368"/>
      <c r="M147" s="368">
        <f>I147*L147</f>
        <v>0</v>
      </c>
      <c r="N147" s="368">
        <f>K147+M147</f>
        <v>0</v>
      </c>
    </row>
    <row r="148" spans="1:14" s="353" customFormat="1" ht="12.75" customHeight="1">
      <c r="A148" s="347"/>
      <c r="B148" s="347"/>
      <c r="C148" s="347"/>
      <c r="D148" s="347"/>
      <c r="E148" s="347"/>
      <c r="F148" s="263"/>
      <c r="G148" s="264" t="s">
        <v>23</v>
      </c>
      <c r="H148" s="265" t="s">
        <v>23</v>
      </c>
      <c r="I148" s="266" t="s">
        <v>23</v>
      </c>
      <c r="J148" s="267" t="s">
        <v>534</v>
      </c>
      <c r="K148" s="267"/>
      <c r="L148" s="267" t="s">
        <v>535</v>
      </c>
      <c r="M148" s="267"/>
      <c r="N148" s="268" t="s">
        <v>536</v>
      </c>
    </row>
    <row r="149" spans="1:14" s="353" customFormat="1" ht="12.75" customHeight="1">
      <c r="A149" s="347"/>
      <c r="B149" s="347"/>
      <c r="C149" s="347"/>
      <c r="D149" s="347"/>
      <c r="E149" s="347"/>
      <c r="F149" s="263"/>
      <c r="G149" s="265" t="s">
        <v>537</v>
      </c>
      <c r="H149" s="265" t="s">
        <v>538</v>
      </c>
      <c r="I149" s="266" t="s">
        <v>539</v>
      </c>
      <c r="J149" s="267" t="s">
        <v>540</v>
      </c>
      <c r="K149" s="267" t="s">
        <v>536</v>
      </c>
      <c r="L149" s="267" t="s">
        <v>540</v>
      </c>
      <c r="M149" s="267" t="s">
        <v>536</v>
      </c>
      <c r="N149" s="268" t="s">
        <v>23</v>
      </c>
    </row>
    <row r="150" spans="1:14" s="353" customFormat="1" ht="12.75" customHeight="1">
      <c r="A150" s="347"/>
      <c r="B150" s="347"/>
      <c r="C150" s="347"/>
      <c r="D150" s="347"/>
      <c r="E150" s="347"/>
      <c r="F150" s="348"/>
      <c r="G150" s="369"/>
      <c r="H150" s="370"/>
      <c r="I150" s="371"/>
      <c r="J150" s="368"/>
      <c r="K150" s="368"/>
      <c r="L150" s="368"/>
      <c r="M150" s="368"/>
      <c r="N150" s="368"/>
    </row>
    <row r="151" spans="1:14" s="353" customFormat="1" ht="12.75" customHeight="1">
      <c r="A151" s="347"/>
      <c r="B151" s="347"/>
      <c r="C151" s="347"/>
      <c r="D151" s="347"/>
      <c r="E151" s="347"/>
      <c r="F151" s="348"/>
      <c r="G151" s="283" t="s">
        <v>675</v>
      </c>
      <c r="H151" s="370" t="s">
        <v>501</v>
      </c>
      <c r="I151" s="371">
        <v>1</v>
      </c>
      <c r="J151" s="368"/>
      <c r="K151" s="368">
        <f>I151*J151</f>
        <v>0</v>
      </c>
      <c r="L151" s="368"/>
      <c r="M151" s="368">
        <f>I151*L151</f>
        <v>0</v>
      </c>
      <c r="N151" s="368">
        <f>K151+M151</f>
        <v>0</v>
      </c>
    </row>
    <row r="152" spans="1:14">
      <c r="F152" s="379" t="s">
        <v>23</v>
      </c>
      <c r="G152" s="380" t="s">
        <v>676</v>
      </c>
      <c r="H152" s="358" t="s">
        <v>5</v>
      </c>
      <c r="I152" s="359"/>
      <c r="J152" s="276"/>
      <c r="K152" s="276"/>
      <c r="L152" s="276"/>
      <c r="M152" s="276"/>
      <c r="N152" s="276"/>
    </row>
    <row r="153" spans="1:14">
      <c r="F153" s="272"/>
      <c r="G153" s="354" t="s">
        <v>677</v>
      </c>
      <c r="H153" s="355" t="s">
        <v>678</v>
      </c>
      <c r="I153" s="356">
        <v>24</v>
      </c>
      <c r="J153" s="368"/>
      <c r="K153" s="368">
        <f>I153*J153</f>
        <v>0</v>
      </c>
      <c r="L153" s="368"/>
      <c r="M153" s="368">
        <f>I153*L153</f>
        <v>0</v>
      </c>
      <c r="N153" s="368">
        <f>K153+M153</f>
        <v>0</v>
      </c>
    </row>
    <row r="154" spans="1:14">
      <c r="F154" s="272"/>
      <c r="G154" s="354" t="s">
        <v>679</v>
      </c>
      <c r="H154" s="355" t="s">
        <v>678</v>
      </c>
      <c r="I154" s="356">
        <v>16</v>
      </c>
      <c r="J154" s="368"/>
      <c r="K154" s="368">
        <f>I154*J154</f>
        <v>0</v>
      </c>
      <c r="L154" s="368"/>
      <c r="M154" s="368">
        <f>I154*L154</f>
        <v>0</v>
      </c>
      <c r="N154" s="368">
        <f>K154+M154</f>
        <v>0</v>
      </c>
    </row>
    <row r="155" spans="1:14">
      <c r="F155" s="379" t="s">
        <v>23</v>
      </c>
      <c r="G155" s="380" t="s">
        <v>680</v>
      </c>
      <c r="H155" s="358" t="s">
        <v>5</v>
      </c>
      <c r="I155" s="359"/>
      <c r="J155" s="276"/>
      <c r="K155" s="276"/>
      <c r="L155" s="276"/>
      <c r="M155" s="276"/>
      <c r="N155" s="276"/>
    </row>
    <row r="156" spans="1:14">
      <c r="F156" s="272"/>
      <c r="G156" s="354" t="s">
        <v>681</v>
      </c>
      <c r="H156" s="355" t="s">
        <v>204</v>
      </c>
      <c r="I156" s="356">
        <v>1</v>
      </c>
      <c r="J156" s="368"/>
      <c r="K156" s="368">
        <f>I156*J156</f>
        <v>0</v>
      </c>
      <c r="L156" s="368"/>
      <c r="M156" s="368">
        <f>I156*L156</f>
        <v>0</v>
      </c>
      <c r="N156" s="368">
        <f>K156+M156</f>
        <v>0</v>
      </c>
    </row>
    <row r="157" spans="1:14">
      <c r="F157" s="329" t="s">
        <v>23</v>
      </c>
      <c r="G157" s="354" t="s">
        <v>682</v>
      </c>
      <c r="H157" s="355"/>
      <c r="I157" s="356"/>
      <c r="J157" s="276"/>
      <c r="K157" s="276"/>
      <c r="L157" s="276"/>
      <c r="M157" s="276"/>
      <c r="N157" s="276"/>
    </row>
    <row r="158" spans="1:14">
      <c r="F158" s="329"/>
      <c r="G158" s="354" t="s">
        <v>683</v>
      </c>
      <c r="H158" s="355" t="s">
        <v>204</v>
      </c>
      <c r="I158" s="356">
        <v>1</v>
      </c>
      <c r="J158" s="368"/>
      <c r="K158" s="368">
        <f>I158*J158</f>
        <v>0</v>
      </c>
      <c r="L158" s="368"/>
      <c r="M158" s="368">
        <f>I158*L158</f>
        <v>0</v>
      </c>
      <c r="N158" s="368">
        <f>K158+M158</f>
        <v>0</v>
      </c>
    </row>
    <row r="159" spans="1:14">
      <c r="F159" s="329"/>
      <c r="G159" s="354" t="s">
        <v>684</v>
      </c>
      <c r="H159" s="355" t="s">
        <v>204</v>
      </c>
      <c r="I159" s="356">
        <v>1</v>
      </c>
      <c r="J159" s="368"/>
      <c r="K159" s="368">
        <f>I159*J159</f>
        <v>0</v>
      </c>
      <c r="L159" s="368"/>
      <c r="M159" s="368">
        <f>I159*L159</f>
        <v>0</v>
      </c>
      <c r="N159" s="368">
        <f>K159+M159</f>
        <v>0</v>
      </c>
    </row>
    <row r="160" spans="1:14" s="353" customFormat="1" ht="21">
      <c r="A160" s="347"/>
      <c r="B160" s="347"/>
      <c r="C160" s="347"/>
      <c r="D160" s="347"/>
      <c r="E160" s="347"/>
      <c r="F160" s="348"/>
      <c r="G160" s="349" t="s">
        <v>685</v>
      </c>
      <c r="H160" s="350" t="s">
        <v>501</v>
      </c>
      <c r="I160" s="351">
        <v>1</v>
      </c>
      <c r="J160" s="368"/>
      <c r="K160" s="368">
        <f>I160*J160</f>
        <v>0</v>
      </c>
      <c r="L160" s="368"/>
      <c r="M160" s="368">
        <f>I160*L160</f>
        <v>0</v>
      </c>
      <c r="N160" s="368">
        <f>K160+M160</f>
        <v>0</v>
      </c>
    </row>
    <row r="161" spans="1:14">
      <c r="F161" s="379" t="s">
        <v>23</v>
      </c>
      <c r="G161" s="354" t="s">
        <v>686</v>
      </c>
      <c r="H161" s="355" t="s">
        <v>204</v>
      </c>
      <c r="I161" s="356">
        <v>1</v>
      </c>
      <c r="J161" s="296"/>
      <c r="K161" s="296">
        <f>I161*J161</f>
        <v>0</v>
      </c>
      <c r="L161" s="296"/>
      <c r="M161" s="296">
        <f>I161*L161</f>
        <v>0</v>
      </c>
      <c r="N161" s="296">
        <f>K161+M161</f>
        <v>0</v>
      </c>
    </row>
    <row r="162" spans="1:14">
      <c r="F162" s="272"/>
      <c r="G162" s="380" t="s">
        <v>687</v>
      </c>
      <c r="H162" s="358" t="s">
        <v>5</v>
      </c>
      <c r="I162" s="359"/>
      <c r="J162" s="276"/>
      <c r="K162" s="276"/>
      <c r="L162" s="276"/>
      <c r="M162" s="276"/>
      <c r="N162" s="276"/>
    </row>
    <row r="163" spans="1:14" ht="13.5" thickBot="1">
      <c r="F163" s="272"/>
      <c r="G163" s="381" t="s">
        <v>688</v>
      </c>
      <c r="H163" s="382" t="s">
        <v>23</v>
      </c>
      <c r="I163" s="383" t="s">
        <v>23</v>
      </c>
      <c r="J163" s="384"/>
      <c r="K163" s="384"/>
      <c r="L163" s="384"/>
      <c r="M163" s="384"/>
      <c r="N163" s="384"/>
    </row>
    <row r="164" spans="1:14" ht="13.5" thickTop="1">
      <c r="F164" s="272"/>
      <c r="G164" s="336" t="s">
        <v>689</v>
      </c>
      <c r="H164" s="337"/>
      <c r="I164" s="338"/>
      <c r="J164" s="339"/>
      <c r="K164" s="340">
        <f>SUM(K37:K163)</f>
        <v>0</v>
      </c>
      <c r="L164" s="339"/>
      <c r="M164" s="340">
        <f>SUM(M37:M163)</f>
        <v>0</v>
      </c>
      <c r="N164" s="341">
        <f>SUM(N37:N163)</f>
        <v>0</v>
      </c>
    </row>
    <row r="165" spans="1:14">
      <c r="F165" s="272"/>
      <c r="G165" s="273"/>
      <c r="H165" s="274"/>
      <c r="I165" s="275"/>
      <c r="J165" s="276"/>
      <c r="K165" s="276"/>
      <c r="L165" s="276"/>
      <c r="M165" s="276"/>
      <c r="N165" s="276"/>
    </row>
    <row r="166" spans="1:14">
      <c r="F166" s="272"/>
      <c r="G166" s="273"/>
      <c r="H166" s="274"/>
      <c r="I166" s="275"/>
      <c r="J166" s="276"/>
      <c r="K166" s="276"/>
      <c r="L166" s="276"/>
      <c r="M166" s="276"/>
      <c r="N166" s="276"/>
    </row>
    <row r="167" spans="1:14">
      <c r="F167" s="272"/>
      <c r="G167" s="273"/>
      <c r="H167" s="274"/>
      <c r="I167" s="275"/>
      <c r="J167" s="276"/>
      <c r="K167" s="276"/>
      <c r="L167" s="276"/>
      <c r="M167" s="276"/>
      <c r="N167" s="276"/>
    </row>
    <row r="168" spans="1:14">
      <c r="F168" s="272"/>
      <c r="G168" s="273"/>
      <c r="H168" s="274"/>
      <c r="I168" s="275"/>
      <c r="J168" s="276"/>
      <c r="K168" s="276"/>
      <c r="L168" s="276"/>
      <c r="M168" s="276"/>
      <c r="N168" s="276"/>
    </row>
    <row r="169" spans="1:14">
      <c r="F169" s="272"/>
      <c r="G169" s="273"/>
      <c r="H169" s="274"/>
      <c r="I169" s="275"/>
      <c r="J169" s="276"/>
      <c r="K169" s="276"/>
      <c r="L169" s="276"/>
      <c r="M169" s="276"/>
      <c r="N169" s="276"/>
    </row>
    <row r="170" spans="1:14">
      <c r="F170" s="272"/>
      <c r="G170" s="385" t="s">
        <v>690</v>
      </c>
      <c r="H170" s="274"/>
      <c r="I170" s="275"/>
      <c r="J170" s="276"/>
      <c r="K170" s="276"/>
      <c r="L170" s="276"/>
      <c r="M170" s="276"/>
      <c r="N170" s="276"/>
    </row>
    <row r="171" spans="1:14">
      <c r="F171" s="272"/>
      <c r="G171" s="385" t="s">
        <v>691</v>
      </c>
      <c r="H171" s="274"/>
      <c r="I171" s="275"/>
      <c r="J171" s="276"/>
      <c r="K171" s="276"/>
      <c r="L171" s="276"/>
      <c r="M171" s="276"/>
      <c r="N171" s="276"/>
    </row>
    <row r="172" spans="1:14" s="286" customFormat="1">
      <c r="A172" s="282"/>
      <c r="B172" s="282"/>
      <c r="C172" s="282"/>
      <c r="D172" s="282"/>
      <c r="E172" s="282"/>
      <c r="F172" s="386"/>
      <c r="G172" s="282"/>
      <c r="H172" s="387"/>
      <c r="I172" s="388"/>
    </row>
    <row r="173" spans="1:14" s="286" customFormat="1">
      <c r="A173" s="282"/>
      <c r="B173" s="282"/>
      <c r="C173" s="282"/>
      <c r="D173" s="282"/>
      <c r="E173" s="282"/>
      <c r="F173" s="386"/>
      <c r="G173" s="282"/>
      <c r="H173" s="387"/>
      <c r="I173" s="388"/>
    </row>
    <row r="174" spans="1:14" s="286" customFormat="1">
      <c r="A174" s="282"/>
      <c r="B174" s="282"/>
      <c r="C174" s="282"/>
      <c r="D174" s="282"/>
      <c r="E174" s="282"/>
      <c r="F174" s="386"/>
      <c r="G174" s="282"/>
      <c r="H174" s="387"/>
      <c r="I174" s="388"/>
    </row>
    <row r="175" spans="1:14" s="286" customFormat="1">
      <c r="A175" s="282"/>
      <c r="B175" s="282"/>
      <c r="C175" s="282"/>
      <c r="D175" s="282"/>
      <c r="E175" s="282"/>
      <c r="F175" s="386"/>
      <c r="G175" s="282"/>
      <c r="H175" s="387"/>
      <c r="I175" s="388"/>
    </row>
    <row r="176" spans="1:14" s="286" customFormat="1">
      <c r="A176" s="282"/>
      <c r="B176" s="282"/>
      <c r="C176" s="282"/>
      <c r="D176" s="282"/>
      <c r="E176" s="282"/>
      <c r="F176" s="386"/>
      <c r="G176" s="282"/>
      <c r="H176" s="387"/>
      <c r="I176" s="388"/>
    </row>
    <row r="177" spans="1:9" s="286" customFormat="1">
      <c r="A177" s="282"/>
      <c r="B177" s="282"/>
      <c r="C177" s="282"/>
      <c r="D177" s="282"/>
      <c r="E177" s="282"/>
      <c r="F177" s="386"/>
      <c r="G177" s="282"/>
      <c r="H177" s="387"/>
      <c r="I177" s="388"/>
    </row>
    <row r="178" spans="1:9" s="286" customFormat="1">
      <c r="A178" s="282"/>
      <c r="B178" s="282"/>
      <c r="C178" s="282"/>
      <c r="D178" s="282"/>
      <c r="E178" s="282"/>
      <c r="F178" s="386"/>
      <c r="G178" s="282"/>
      <c r="H178" s="387"/>
      <c r="I178" s="388"/>
    </row>
    <row r="179" spans="1:9" s="286" customFormat="1">
      <c r="A179" s="282"/>
      <c r="B179" s="282"/>
      <c r="C179" s="282"/>
      <c r="D179" s="282"/>
      <c r="E179" s="282"/>
      <c r="F179" s="386"/>
      <c r="G179" s="282"/>
      <c r="H179" s="387"/>
      <c r="I179" s="388"/>
    </row>
    <row r="180" spans="1:9" s="286" customFormat="1">
      <c r="A180" s="282"/>
      <c r="B180" s="282"/>
      <c r="C180" s="282"/>
      <c r="D180" s="282"/>
      <c r="E180" s="282"/>
      <c r="F180" s="386"/>
      <c r="G180" s="282"/>
      <c r="H180" s="387"/>
      <c r="I180" s="388"/>
    </row>
    <row r="181" spans="1:9" s="286" customFormat="1">
      <c r="A181" s="282"/>
      <c r="B181" s="282"/>
      <c r="C181" s="282"/>
      <c r="D181" s="282"/>
      <c r="E181" s="282"/>
      <c r="F181" s="386"/>
      <c r="G181" s="282"/>
      <c r="H181" s="387"/>
      <c r="I181" s="388"/>
    </row>
    <row r="182" spans="1:9" s="286" customFormat="1">
      <c r="A182" s="282"/>
      <c r="B182" s="282"/>
      <c r="C182" s="282"/>
      <c r="D182" s="282"/>
      <c r="E182" s="282"/>
      <c r="F182" s="386"/>
      <c r="G182" s="282"/>
      <c r="H182" s="387"/>
      <c r="I182" s="388"/>
    </row>
    <row r="183" spans="1:9" s="286" customFormat="1">
      <c r="A183" s="282"/>
      <c r="B183" s="282"/>
      <c r="C183" s="282"/>
      <c r="D183" s="282"/>
      <c r="E183" s="282"/>
      <c r="F183" s="386"/>
      <c r="G183" s="282"/>
      <c r="H183" s="387"/>
      <c r="I183" s="388"/>
    </row>
    <row r="184" spans="1:9" s="286" customFormat="1">
      <c r="A184" s="282"/>
      <c r="B184" s="282"/>
      <c r="C184" s="282"/>
      <c r="D184" s="282"/>
      <c r="E184" s="282"/>
      <c r="F184" s="386"/>
      <c r="G184" s="282"/>
      <c r="H184" s="387"/>
      <c r="I184" s="388"/>
    </row>
    <row r="185" spans="1:9" s="286" customFormat="1">
      <c r="A185" s="282"/>
      <c r="B185" s="282"/>
      <c r="C185" s="282"/>
      <c r="D185" s="282"/>
      <c r="E185" s="282"/>
      <c r="F185" s="386"/>
      <c r="G185" s="282"/>
      <c r="H185" s="387"/>
      <c r="I185" s="388"/>
    </row>
    <row r="186" spans="1:9" s="286" customFormat="1">
      <c r="A186" s="282"/>
      <c r="B186" s="282"/>
      <c r="C186" s="282"/>
      <c r="D186" s="282"/>
      <c r="E186" s="282"/>
      <c r="F186" s="386"/>
      <c r="G186" s="282"/>
      <c r="H186" s="387"/>
      <c r="I186" s="388"/>
    </row>
    <row r="187" spans="1:9" s="286" customFormat="1">
      <c r="A187" s="282"/>
      <c r="B187" s="282"/>
      <c r="C187" s="282"/>
      <c r="D187" s="282"/>
      <c r="E187" s="282"/>
      <c r="F187" s="386"/>
      <c r="G187" s="282"/>
      <c r="H187" s="387"/>
      <c r="I187" s="388"/>
    </row>
    <row r="188" spans="1:9" s="286" customFormat="1">
      <c r="A188" s="282"/>
      <c r="B188" s="282"/>
      <c r="C188" s="282"/>
      <c r="D188" s="282"/>
      <c r="E188" s="282"/>
      <c r="F188" s="386"/>
      <c r="G188" s="282"/>
      <c r="H188" s="387"/>
      <c r="I188" s="388"/>
    </row>
    <row r="189" spans="1:9" s="286" customFormat="1">
      <c r="A189" s="282"/>
      <c r="B189" s="282"/>
      <c r="C189" s="282"/>
      <c r="D189" s="282"/>
      <c r="E189" s="282"/>
      <c r="F189" s="386"/>
      <c r="G189" s="282"/>
      <c r="H189" s="387"/>
      <c r="I189" s="388"/>
    </row>
    <row r="190" spans="1:9" s="286" customFormat="1">
      <c r="A190" s="282"/>
      <c r="B190" s="282"/>
      <c r="C190" s="282"/>
      <c r="D190" s="282"/>
      <c r="E190" s="282"/>
      <c r="F190" s="386"/>
      <c r="G190" s="282"/>
      <c r="H190" s="387"/>
      <c r="I190" s="388"/>
    </row>
    <row r="191" spans="1:9" s="286" customFormat="1">
      <c r="A191" s="282"/>
      <c r="B191" s="282"/>
      <c r="C191" s="282"/>
      <c r="D191" s="282"/>
      <c r="E191" s="282"/>
      <c r="F191" s="386"/>
      <c r="G191" s="282"/>
      <c r="H191" s="387"/>
      <c r="I191" s="388"/>
    </row>
    <row r="192" spans="1:9" s="286" customFormat="1">
      <c r="A192" s="282"/>
      <c r="B192" s="282"/>
      <c r="C192" s="282"/>
      <c r="D192" s="282"/>
      <c r="E192" s="282"/>
      <c r="F192" s="386"/>
      <c r="G192" s="282"/>
      <c r="H192" s="387"/>
      <c r="I192" s="388"/>
    </row>
    <row r="193" spans="1:9" s="286" customFormat="1">
      <c r="A193" s="282"/>
      <c r="B193" s="282"/>
      <c r="C193" s="282"/>
      <c r="D193" s="282"/>
      <c r="E193" s="282"/>
      <c r="F193" s="386"/>
      <c r="G193" s="282"/>
      <c r="H193" s="387"/>
      <c r="I193" s="388"/>
    </row>
    <row r="194" spans="1:9" s="286" customFormat="1">
      <c r="A194" s="282"/>
      <c r="B194" s="282"/>
      <c r="C194" s="282"/>
      <c r="D194" s="282"/>
      <c r="E194" s="282"/>
      <c r="F194" s="386"/>
      <c r="G194" s="282"/>
      <c r="H194" s="387"/>
      <c r="I194" s="388"/>
    </row>
    <row r="195" spans="1:9" s="286" customFormat="1">
      <c r="A195" s="282"/>
      <c r="B195" s="282"/>
      <c r="C195" s="282"/>
      <c r="D195" s="282"/>
      <c r="E195" s="282"/>
      <c r="F195" s="386"/>
      <c r="G195" s="282"/>
      <c r="H195" s="387"/>
      <c r="I195" s="388"/>
    </row>
    <row r="196" spans="1:9" s="286" customFormat="1">
      <c r="A196" s="282"/>
      <c r="B196" s="282"/>
      <c r="C196" s="282"/>
      <c r="D196" s="282"/>
      <c r="E196" s="282"/>
      <c r="F196" s="386"/>
      <c r="G196" s="282"/>
      <c r="H196" s="387"/>
      <c r="I196" s="388"/>
    </row>
    <row r="197" spans="1:9" s="286" customFormat="1">
      <c r="A197" s="282"/>
      <c r="B197" s="282"/>
      <c r="C197" s="282"/>
      <c r="D197" s="282"/>
      <c r="E197" s="282"/>
      <c r="F197" s="386"/>
      <c r="G197" s="282"/>
      <c r="H197" s="387"/>
      <c r="I197" s="388"/>
    </row>
    <row r="198" spans="1:9" s="286" customFormat="1">
      <c r="A198" s="282"/>
      <c r="B198" s="282"/>
      <c r="C198" s="282"/>
      <c r="D198" s="282"/>
      <c r="E198" s="282"/>
      <c r="F198" s="386"/>
      <c r="G198" s="282"/>
      <c r="H198" s="387"/>
      <c r="I198" s="388"/>
    </row>
    <row r="199" spans="1:9" s="286" customFormat="1">
      <c r="A199" s="282"/>
      <c r="B199" s="282"/>
      <c r="C199" s="282"/>
      <c r="D199" s="282"/>
      <c r="E199" s="282"/>
      <c r="F199" s="386"/>
      <c r="G199" s="282"/>
      <c r="H199" s="387"/>
      <c r="I199" s="388"/>
    </row>
    <row r="200" spans="1:9" s="286" customFormat="1">
      <c r="A200" s="282"/>
      <c r="B200" s="282"/>
      <c r="C200" s="282"/>
      <c r="D200" s="282"/>
      <c r="E200" s="282"/>
      <c r="F200" s="386"/>
      <c r="G200" s="282"/>
      <c r="H200" s="387"/>
      <c r="I200" s="388"/>
    </row>
    <row r="201" spans="1:9" s="286" customFormat="1">
      <c r="A201" s="282"/>
      <c r="B201" s="282"/>
      <c r="C201" s="282"/>
      <c r="D201" s="282"/>
      <c r="E201" s="282"/>
      <c r="F201" s="386"/>
      <c r="G201" s="282"/>
      <c r="H201" s="387"/>
      <c r="I201" s="388"/>
    </row>
    <row r="202" spans="1:9" s="286" customFormat="1">
      <c r="A202" s="282"/>
      <c r="B202" s="282"/>
      <c r="C202" s="282"/>
      <c r="D202" s="282"/>
      <c r="E202" s="282"/>
      <c r="F202" s="386"/>
      <c r="G202" s="282"/>
      <c r="H202" s="387"/>
      <c r="I202" s="388"/>
    </row>
    <row r="203" spans="1:9" s="286" customFormat="1">
      <c r="A203" s="282"/>
      <c r="B203" s="282"/>
      <c r="C203" s="282"/>
      <c r="D203" s="282"/>
      <c r="E203" s="282"/>
      <c r="F203" s="386"/>
      <c r="G203" s="282"/>
      <c r="H203" s="387"/>
      <c r="I203" s="388"/>
    </row>
    <row r="204" spans="1:9" s="286" customFormat="1">
      <c r="A204" s="282"/>
      <c r="B204" s="282"/>
      <c r="C204" s="282"/>
      <c r="D204" s="282"/>
      <c r="E204" s="282"/>
      <c r="F204" s="386"/>
      <c r="G204" s="282"/>
      <c r="H204" s="387"/>
      <c r="I204" s="388"/>
    </row>
    <row r="205" spans="1:9" s="286" customFormat="1">
      <c r="A205" s="282"/>
      <c r="B205" s="282"/>
      <c r="C205" s="282"/>
      <c r="D205" s="282"/>
      <c r="E205" s="282"/>
      <c r="F205" s="386"/>
      <c r="G205" s="282"/>
      <c r="H205" s="387"/>
      <c r="I205" s="388"/>
    </row>
    <row r="206" spans="1:9" s="286" customFormat="1">
      <c r="A206" s="282"/>
      <c r="B206" s="282"/>
      <c r="C206" s="282"/>
      <c r="D206" s="282"/>
      <c r="E206" s="282"/>
      <c r="F206" s="386"/>
      <c r="G206" s="282"/>
      <c r="H206" s="387"/>
      <c r="I206" s="388"/>
    </row>
    <row r="207" spans="1:9" s="286" customFormat="1">
      <c r="A207" s="282"/>
      <c r="B207" s="282"/>
      <c r="C207" s="282"/>
      <c r="D207" s="282"/>
      <c r="E207" s="282"/>
      <c r="F207" s="386"/>
      <c r="G207" s="282"/>
      <c r="H207" s="387"/>
      <c r="I207" s="388"/>
    </row>
    <row r="208" spans="1:9" s="286" customFormat="1">
      <c r="A208" s="282"/>
      <c r="B208" s="282"/>
      <c r="C208" s="282"/>
      <c r="D208" s="282"/>
      <c r="E208" s="282"/>
      <c r="F208" s="386"/>
      <c r="G208" s="282"/>
      <c r="H208" s="387"/>
      <c r="I208" s="388"/>
    </row>
    <row r="209" spans="1:9" s="286" customFormat="1">
      <c r="A209" s="282"/>
      <c r="B209" s="282"/>
      <c r="C209" s="282"/>
      <c r="D209" s="282"/>
      <c r="E209" s="282"/>
      <c r="F209" s="386"/>
      <c r="G209" s="282"/>
      <c r="H209" s="387"/>
      <c r="I209" s="388"/>
    </row>
    <row r="210" spans="1:9" s="286" customFormat="1">
      <c r="A210" s="282"/>
      <c r="B210" s="282"/>
      <c r="C210" s="282"/>
      <c r="D210" s="282"/>
      <c r="E210" s="282"/>
      <c r="F210" s="386"/>
      <c r="G210" s="282"/>
      <c r="H210" s="387"/>
      <c r="I210" s="388"/>
    </row>
    <row r="211" spans="1:9" s="286" customFormat="1">
      <c r="A211" s="282"/>
      <c r="B211" s="282"/>
      <c r="C211" s="282"/>
      <c r="D211" s="282"/>
      <c r="E211" s="282"/>
      <c r="F211" s="386"/>
      <c r="G211" s="282"/>
      <c r="H211" s="387"/>
      <c r="I211" s="388"/>
    </row>
    <row r="212" spans="1:9" s="286" customFormat="1">
      <c r="A212" s="282"/>
      <c r="B212" s="282"/>
      <c r="C212" s="282"/>
      <c r="D212" s="282"/>
      <c r="E212" s="282"/>
      <c r="F212" s="386"/>
      <c r="G212" s="282"/>
      <c r="H212" s="387"/>
      <c r="I212" s="388"/>
    </row>
    <row r="213" spans="1:9" s="286" customFormat="1">
      <c r="A213" s="282"/>
      <c r="B213" s="282"/>
      <c r="C213" s="282"/>
      <c r="D213" s="282"/>
      <c r="E213" s="282"/>
      <c r="F213" s="386"/>
      <c r="G213" s="282"/>
      <c r="H213" s="387"/>
      <c r="I213" s="388"/>
    </row>
    <row r="214" spans="1:9" s="286" customFormat="1">
      <c r="A214" s="282"/>
      <c r="B214" s="282"/>
      <c r="C214" s="282"/>
      <c r="D214" s="282"/>
      <c r="E214" s="282"/>
      <c r="F214" s="386"/>
      <c r="G214" s="282"/>
      <c r="H214" s="387"/>
      <c r="I214" s="388"/>
    </row>
    <row r="215" spans="1:9" s="286" customFormat="1">
      <c r="A215" s="282"/>
      <c r="B215" s="282"/>
      <c r="C215" s="282"/>
      <c r="D215" s="282"/>
      <c r="E215" s="282"/>
      <c r="F215" s="386"/>
      <c r="G215" s="282"/>
      <c r="H215" s="387"/>
      <c r="I215" s="388"/>
    </row>
    <row r="216" spans="1:9" s="286" customFormat="1">
      <c r="A216" s="282"/>
      <c r="B216" s="282"/>
      <c r="C216" s="282"/>
      <c r="D216" s="282"/>
      <c r="E216" s="282"/>
      <c r="F216" s="386"/>
      <c r="G216" s="282"/>
      <c r="H216" s="387"/>
      <c r="I216" s="388"/>
    </row>
    <row r="217" spans="1:9" s="286" customFormat="1">
      <c r="A217" s="282"/>
      <c r="B217" s="282"/>
      <c r="C217" s="282"/>
      <c r="D217" s="282"/>
      <c r="E217" s="282"/>
      <c r="F217" s="386"/>
      <c r="G217" s="282"/>
      <c r="H217" s="387"/>
      <c r="I217" s="388"/>
    </row>
    <row r="218" spans="1:9" s="286" customFormat="1">
      <c r="A218" s="282"/>
      <c r="B218" s="282"/>
      <c r="C218" s="282"/>
      <c r="D218" s="282"/>
      <c r="E218" s="282"/>
      <c r="F218" s="386"/>
      <c r="G218" s="282"/>
      <c r="H218" s="387"/>
      <c r="I218" s="388"/>
    </row>
    <row r="219" spans="1:9" s="286" customFormat="1">
      <c r="A219" s="282"/>
      <c r="B219" s="282"/>
      <c r="C219" s="282"/>
      <c r="D219" s="282"/>
      <c r="E219" s="282"/>
      <c r="F219" s="386"/>
      <c r="G219" s="282"/>
      <c r="H219" s="387"/>
      <c r="I219" s="388"/>
    </row>
    <row r="220" spans="1:9" s="286" customFormat="1">
      <c r="A220" s="282"/>
      <c r="B220" s="282"/>
      <c r="C220" s="282"/>
      <c r="D220" s="282"/>
      <c r="E220" s="282"/>
      <c r="F220" s="386"/>
      <c r="G220" s="282"/>
      <c r="H220" s="387"/>
      <c r="I220" s="388"/>
    </row>
    <row r="221" spans="1:9" s="286" customFormat="1">
      <c r="A221" s="282"/>
      <c r="B221" s="282"/>
      <c r="C221" s="282"/>
      <c r="D221" s="282"/>
      <c r="E221" s="282"/>
      <c r="F221" s="386"/>
      <c r="G221" s="282"/>
      <c r="H221" s="387"/>
      <c r="I221" s="388"/>
    </row>
    <row r="222" spans="1:9" s="286" customFormat="1">
      <c r="A222" s="282"/>
      <c r="B222" s="282"/>
      <c r="C222" s="282"/>
      <c r="D222" s="282"/>
      <c r="E222" s="282"/>
      <c r="F222" s="386"/>
      <c r="G222" s="282"/>
      <c r="H222" s="387"/>
      <c r="I222" s="388"/>
    </row>
    <row r="223" spans="1:9" s="286" customFormat="1">
      <c r="A223" s="282"/>
      <c r="B223" s="282"/>
      <c r="C223" s="282"/>
      <c r="D223" s="282"/>
      <c r="E223" s="282"/>
      <c r="F223" s="386"/>
      <c r="G223" s="282"/>
      <c r="H223" s="387"/>
      <c r="I223" s="388"/>
    </row>
    <row r="224" spans="1:9" s="286" customFormat="1">
      <c r="A224" s="282"/>
      <c r="B224" s="282"/>
      <c r="C224" s="282"/>
      <c r="D224" s="282"/>
      <c r="E224" s="282"/>
      <c r="F224" s="386"/>
      <c r="G224" s="282"/>
      <c r="H224" s="387"/>
      <c r="I224" s="388"/>
    </row>
    <row r="225" spans="1:9" s="286" customFormat="1">
      <c r="A225" s="282"/>
      <c r="B225" s="282"/>
      <c r="C225" s="282"/>
      <c r="D225" s="282"/>
      <c r="E225" s="282"/>
      <c r="F225" s="386"/>
      <c r="G225" s="282"/>
      <c r="H225" s="387"/>
      <c r="I225" s="388"/>
    </row>
    <row r="226" spans="1:9" s="286" customFormat="1">
      <c r="A226" s="282"/>
      <c r="B226" s="282"/>
      <c r="C226" s="282"/>
      <c r="D226" s="282"/>
      <c r="E226" s="282"/>
      <c r="F226" s="386"/>
      <c r="G226" s="282"/>
      <c r="H226" s="387"/>
      <c r="I226" s="388"/>
    </row>
    <row r="227" spans="1:9" s="286" customFormat="1">
      <c r="A227" s="282"/>
      <c r="B227" s="282"/>
      <c r="C227" s="282"/>
      <c r="D227" s="282"/>
      <c r="E227" s="282"/>
      <c r="F227" s="386"/>
      <c r="G227" s="282"/>
      <c r="H227" s="387"/>
      <c r="I227" s="388"/>
    </row>
    <row r="228" spans="1:9" s="286" customFormat="1">
      <c r="A228" s="282"/>
      <c r="B228" s="282"/>
      <c r="C228" s="282"/>
      <c r="D228" s="282"/>
      <c r="E228" s="282"/>
      <c r="F228" s="386"/>
      <c r="G228" s="282"/>
      <c r="H228" s="387"/>
      <c r="I228" s="388"/>
    </row>
    <row r="229" spans="1:9" s="286" customFormat="1">
      <c r="A229" s="282"/>
      <c r="B229" s="282"/>
      <c r="C229" s="282"/>
      <c r="D229" s="282"/>
      <c r="E229" s="282"/>
      <c r="F229" s="386"/>
      <c r="G229" s="282"/>
      <c r="H229" s="387"/>
      <c r="I229" s="388"/>
    </row>
    <row r="230" spans="1:9" s="286" customFormat="1">
      <c r="A230" s="282"/>
      <c r="B230" s="282"/>
      <c r="C230" s="282"/>
      <c r="D230" s="282"/>
      <c r="E230" s="282"/>
      <c r="F230" s="386"/>
      <c r="G230" s="282"/>
      <c r="H230" s="387"/>
      <c r="I230" s="388"/>
    </row>
    <row r="231" spans="1:9" s="286" customFormat="1">
      <c r="A231" s="282"/>
      <c r="B231" s="282"/>
      <c r="C231" s="282"/>
      <c r="D231" s="282"/>
      <c r="E231" s="282"/>
      <c r="F231" s="386"/>
      <c r="G231" s="282"/>
      <c r="H231" s="387"/>
      <c r="I231" s="388"/>
    </row>
    <row r="232" spans="1:9" s="286" customFormat="1">
      <c r="A232" s="282"/>
      <c r="B232" s="282"/>
      <c r="C232" s="282"/>
      <c r="D232" s="282"/>
      <c r="E232" s="282"/>
      <c r="F232" s="386"/>
      <c r="G232" s="282"/>
      <c r="H232" s="387"/>
      <c r="I232" s="388"/>
    </row>
    <row r="233" spans="1:9" s="286" customFormat="1">
      <c r="A233" s="282"/>
      <c r="B233" s="282"/>
      <c r="C233" s="282"/>
      <c r="D233" s="282"/>
      <c r="E233" s="282"/>
      <c r="F233" s="386"/>
      <c r="G233" s="282"/>
      <c r="H233" s="387"/>
      <c r="I233" s="388"/>
    </row>
    <row r="234" spans="1:9" s="286" customFormat="1">
      <c r="A234" s="282"/>
      <c r="B234" s="282"/>
      <c r="C234" s="282"/>
      <c r="D234" s="282"/>
      <c r="E234" s="282"/>
      <c r="F234" s="386"/>
      <c r="G234" s="282"/>
      <c r="H234" s="387"/>
      <c r="I234" s="388"/>
    </row>
    <row r="235" spans="1:9" s="286" customFormat="1">
      <c r="A235" s="282"/>
      <c r="B235" s="282"/>
      <c r="C235" s="282"/>
      <c r="D235" s="282"/>
      <c r="E235" s="282"/>
      <c r="F235" s="386"/>
      <c r="G235" s="282"/>
      <c r="H235" s="387"/>
      <c r="I235" s="388"/>
    </row>
    <row r="236" spans="1:9" s="286" customFormat="1">
      <c r="A236" s="282"/>
      <c r="B236" s="282"/>
      <c r="C236" s="282"/>
      <c r="D236" s="282"/>
      <c r="E236" s="282"/>
      <c r="F236" s="386"/>
      <c r="G236" s="282"/>
      <c r="H236" s="387"/>
      <c r="I236" s="388"/>
    </row>
    <row r="237" spans="1:9" s="286" customFormat="1">
      <c r="A237" s="282"/>
      <c r="B237" s="282"/>
      <c r="C237" s="282"/>
      <c r="D237" s="282"/>
      <c r="E237" s="282"/>
      <c r="F237" s="386"/>
      <c r="G237" s="282"/>
      <c r="H237" s="387"/>
      <c r="I237" s="388"/>
    </row>
    <row r="238" spans="1:9" s="286" customFormat="1">
      <c r="A238" s="282"/>
      <c r="B238" s="282"/>
      <c r="C238" s="282"/>
      <c r="D238" s="282"/>
      <c r="E238" s="282"/>
      <c r="F238" s="386"/>
      <c r="G238" s="282"/>
      <c r="H238" s="387"/>
      <c r="I238" s="388"/>
    </row>
    <row r="239" spans="1:9" s="286" customFormat="1">
      <c r="A239" s="282"/>
      <c r="B239" s="282"/>
      <c r="C239" s="282"/>
      <c r="D239" s="282"/>
      <c r="E239" s="282"/>
      <c r="F239" s="386"/>
      <c r="G239" s="282"/>
      <c r="H239" s="387"/>
      <c r="I239" s="388"/>
    </row>
    <row r="240" spans="1:9" s="286" customFormat="1">
      <c r="A240" s="282"/>
      <c r="B240" s="282"/>
      <c r="C240" s="282"/>
      <c r="D240" s="282"/>
      <c r="E240" s="282"/>
      <c r="F240" s="386"/>
      <c r="G240" s="282"/>
      <c r="H240" s="387"/>
      <c r="I240" s="388"/>
    </row>
    <row r="241" spans="1:9" s="286" customFormat="1">
      <c r="A241" s="282"/>
      <c r="B241" s="282"/>
      <c r="C241" s="282"/>
      <c r="D241" s="282"/>
      <c r="E241" s="282"/>
      <c r="F241" s="386"/>
      <c r="G241" s="282"/>
      <c r="H241" s="387"/>
      <c r="I241" s="388"/>
    </row>
    <row r="242" spans="1:9" s="286" customFormat="1">
      <c r="A242" s="282"/>
      <c r="B242" s="282"/>
      <c r="C242" s="282"/>
      <c r="D242" s="282"/>
      <c r="E242" s="282"/>
      <c r="F242" s="386"/>
      <c r="G242" s="282"/>
      <c r="H242" s="387"/>
      <c r="I242" s="388"/>
    </row>
    <row r="243" spans="1:9" s="286" customFormat="1">
      <c r="A243" s="282"/>
      <c r="B243" s="282"/>
      <c r="C243" s="282"/>
      <c r="D243" s="282"/>
      <c r="E243" s="282"/>
      <c r="F243" s="386"/>
      <c r="G243" s="282"/>
      <c r="H243" s="387"/>
      <c r="I243" s="388"/>
    </row>
    <row r="244" spans="1:9" s="286" customFormat="1">
      <c r="A244" s="282"/>
      <c r="B244" s="282"/>
      <c r="C244" s="282"/>
      <c r="D244" s="282"/>
      <c r="E244" s="282"/>
      <c r="F244" s="386"/>
      <c r="G244" s="282"/>
      <c r="H244" s="387"/>
      <c r="I244" s="388"/>
    </row>
    <row r="245" spans="1:9" s="286" customFormat="1">
      <c r="A245" s="282"/>
      <c r="B245" s="282"/>
      <c r="C245" s="282"/>
      <c r="D245" s="282"/>
      <c r="E245" s="282"/>
      <c r="F245" s="386"/>
      <c r="G245" s="282"/>
      <c r="H245" s="387"/>
      <c r="I245" s="388"/>
    </row>
    <row r="246" spans="1:9" s="286" customFormat="1">
      <c r="A246" s="282"/>
      <c r="B246" s="282"/>
      <c r="C246" s="282"/>
      <c r="D246" s="282"/>
      <c r="E246" s="282"/>
      <c r="F246" s="386"/>
      <c r="G246" s="282"/>
      <c r="H246" s="387"/>
      <c r="I246" s="388"/>
    </row>
    <row r="247" spans="1:9" s="286" customFormat="1">
      <c r="A247" s="282"/>
      <c r="B247" s="282"/>
      <c r="C247" s="282"/>
      <c r="D247" s="282"/>
      <c r="E247" s="282"/>
      <c r="F247" s="386"/>
      <c r="G247" s="282"/>
      <c r="H247" s="387"/>
      <c r="I247" s="388"/>
    </row>
    <row r="248" spans="1:9" s="286" customFormat="1">
      <c r="A248" s="282"/>
      <c r="B248" s="282"/>
      <c r="C248" s="282"/>
      <c r="D248" s="282"/>
      <c r="E248" s="282"/>
      <c r="F248" s="386"/>
      <c r="G248" s="282"/>
      <c r="H248" s="387"/>
      <c r="I248" s="388"/>
    </row>
    <row r="249" spans="1:9" s="286" customFormat="1">
      <c r="A249" s="282"/>
      <c r="B249" s="282"/>
      <c r="C249" s="282"/>
      <c r="D249" s="282"/>
      <c r="E249" s="282"/>
      <c r="F249" s="386"/>
      <c r="G249" s="282"/>
      <c r="H249" s="387"/>
      <c r="I249" s="388"/>
    </row>
    <row r="250" spans="1:9" s="286" customFormat="1">
      <c r="A250" s="282"/>
      <c r="B250" s="282"/>
      <c r="C250" s="282"/>
      <c r="D250" s="282"/>
      <c r="E250" s="282"/>
      <c r="F250" s="386"/>
      <c r="G250" s="282"/>
      <c r="H250" s="387"/>
      <c r="I250" s="388"/>
    </row>
    <row r="251" spans="1:9" s="286" customFormat="1">
      <c r="A251" s="282"/>
      <c r="B251" s="282"/>
      <c r="C251" s="282"/>
      <c r="D251" s="282"/>
      <c r="E251" s="282"/>
      <c r="F251" s="386"/>
      <c r="G251" s="282"/>
      <c r="H251" s="387"/>
      <c r="I251" s="388"/>
    </row>
    <row r="252" spans="1:9" s="286" customFormat="1">
      <c r="A252" s="282"/>
      <c r="B252" s="282"/>
      <c r="C252" s="282"/>
      <c r="D252" s="282"/>
      <c r="E252" s="282"/>
      <c r="F252" s="386"/>
      <c r="G252" s="282"/>
      <c r="H252" s="387"/>
      <c r="I252" s="388"/>
    </row>
    <row r="253" spans="1:9" s="286" customFormat="1">
      <c r="A253" s="282"/>
      <c r="B253" s="282"/>
      <c r="C253" s="282"/>
      <c r="D253" s="282"/>
      <c r="E253" s="282"/>
      <c r="F253" s="386"/>
      <c r="G253" s="282"/>
      <c r="H253" s="387"/>
      <c r="I253" s="388"/>
    </row>
    <row r="254" spans="1:9" s="286" customFormat="1">
      <c r="A254" s="282"/>
      <c r="B254" s="282"/>
      <c r="C254" s="282"/>
      <c r="D254" s="282"/>
      <c r="E254" s="282"/>
      <c r="F254" s="386"/>
      <c r="G254" s="282"/>
      <c r="H254" s="387"/>
      <c r="I254" s="388"/>
    </row>
    <row r="255" spans="1:9" s="286" customFormat="1">
      <c r="A255" s="282"/>
      <c r="B255" s="282"/>
      <c r="C255" s="282"/>
      <c r="D255" s="282"/>
      <c r="E255" s="282"/>
      <c r="F255" s="386"/>
      <c r="G255" s="282"/>
      <c r="H255" s="387"/>
      <c r="I255" s="388"/>
    </row>
  </sheetData>
  <pageMargins left="1.1811023622047245" right="0.39370078740157483" top="0.78740157480314965" bottom="0.78740157480314965" header="0.51181102362204722" footer="0.31496062992125984"/>
  <pageSetup paperSize="9" orientation="landscape" r:id="rId1"/>
  <headerFooter alignWithMargins="0">
    <oddHeader>&amp;LIng. Zdeněk Böhm, Nechvílova 1855, Praha 4&amp;RTel.: 723 107 477, zdbohm@volny.cz</oddHeader>
    <oddFooter>&amp;L&amp;9D.1.4.g_ZOO_Silnoproud_Rozpočet
&amp;R&amp;8Stránka /stránek &amp;10: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151">
    <pageSetUpPr fitToPage="1"/>
  </sheetPr>
  <dimension ref="A1:T2412"/>
  <sheetViews>
    <sheetView view="pageBreakPreview" zoomScaleNormal="100" zoomScaleSheetLayoutView="100" workbookViewId="0">
      <selection activeCell="C101" sqref="C101"/>
    </sheetView>
  </sheetViews>
  <sheetFormatPr defaultColWidth="9.33203125" defaultRowHeight="11.25"/>
  <cols>
    <col min="1" max="1" width="5.83203125" style="433" customWidth="1"/>
    <col min="2" max="2" width="9" style="433" customWidth="1"/>
    <col min="3" max="3" width="61.1640625" style="433" customWidth="1"/>
    <col min="4" max="4" width="3.5" style="433" customWidth="1"/>
    <col min="5" max="5" width="4.33203125" style="433" customWidth="1"/>
    <col min="6" max="6" width="5.33203125" style="433" customWidth="1"/>
    <col min="7" max="7" width="12.83203125" style="434" customWidth="1"/>
    <col min="8" max="8" width="15.6640625" style="434" customWidth="1"/>
    <col min="9" max="9" width="9.33203125" style="422"/>
    <col min="10" max="16384" width="9.33203125" style="417"/>
  </cols>
  <sheetData>
    <row r="1" spans="1:20" ht="11.45" customHeight="1">
      <c r="A1" s="527" t="s">
        <v>781</v>
      </c>
      <c r="B1" s="528"/>
      <c r="C1" s="528"/>
      <c r="D1" s="528"/>
      <c r="E1" s="528"/>
      <c r="F1" s="528"/>
      <c r="G1" s="528"/>
      <c r="H1" s="529"/>
      <c r="I1" s="415"/>
      <c r="J1" s="416"/>
      <c r="K1" s="416"/>
      <c r="L1" s="416"/>
      <c r="M1" s="416"/>
      <c r="N1" s="416"/>
      <c r="O1" s="416"/>
      <c r="P1" s="416"/>
      <c r="Q1" s="416"/>
      <c r="R1" s="416"/>
      <c r="S1" s="416"/>
      <c r="T1" s="416"/>
    </row>
    <row r="2" spans="1:20" ht="12.75" customHeight="1">
      <c r="A2" s="530"/>
      <c r="B2" s="531"/>
      <c r="C2" s="531"/>
      <c r="D2" s="531"/>
      <c r="E2" s="531"/>
      <c r="F2" s="531"/>
      <c r="G2" s="531"/>
      <c r="H2" s="532"/>
      <c r="I2" s="415"/>
      <c r="J2" s="416"/>
      <c r="K2" s="416"/>
      <c r="L2" s="416"/>
      <c r="M2" s="416"/>
      <c r="N2" s="416"/>
      <c r="O2" s="416"/>
      <c r="P2" s="416"/>
      <c r="Q2" s="416"/>
      <c r="R2" s="416"/>
      <c r="S2" s="416"/>
      <c r="T2" s="416"/>
    </row>
    <row r="3" spans="1:20" ht="19.149999999999999" customHeight="1" thickBot="1">
      <c r="A3" s="533"/>
      <c r="B3" s="534"/>
      <c r="C3" s="534"/>
      <c r="D3" s="534"/>
      <c r="E3" s="534"/>
      <c r="F3" s="534"/>
      <c r="G3" s="534"/>
      <c r="H3" s="535"/>
      <c r="I3" s="415"/>
      <c r="J3" s="416"/>
      <c r="K3" s="416"/>
      <c r="L3" s="416"/>
      <c r="M3" s="416"/>
      <c r="N3" s="416"/>
      <c r="O3" s="416"/>
      <c r="P3" s="416"/>
      <c r="Q3" s="416"/>
      <c r="R3" s="416"/>
      <c r="S3" s="416"/>
      <c r="T3" s="416"/>
    </row>
    <row r="4" spans="1:20" ht="23.45" customHeight="1" thickBot="1">
      <c r="A4" s="536" t="s">
        <v>782</v>
      </c>
      <c r="B4" s="537"/>
      <c r="C4" s="537"/>
      <c r="D4" s="537"/>
      <c r="E4" s="537"/>
      <c r="F4" s="537"/>
      <c r="G4" s="537"/>
      <c r="H4" s="538"/>
      <c r="I4" s="415"/>
      <c r="J4" s="416"/>
      <c r="K4" s="416"/>
      <c r="L4" s="416"/>
      <c r="M4" s="416"/>
      <c r="N4" s="416"/>
      <c r="O4" s="416"/>
      <c r="P4" s="416"/>
      <c r="Q4" s="416"/>
      <c r="R4" s="416"/>
      <c r="S4" s="416"/>
      <c r="T4" s="416"/>
    </row>
    <row r="5" spans="1:20">
      <c r="A5" s="418" t="s">
        <v>783</v>
      </c>
      <c r="B5" s="418" t="s">
        <v>784</v>
      </c>
      <c r="C5" s="418" t="s">
        <v>785</v>
      </c>
      <c r="D5" s="418" t="s">
        <v>134</v>
      </c>
      <c r="E5" s="418" t="s">
        <v>786</v>
      </c>
      <c r="F5" s="418" t="s">
        <v>787</v>
      </c>
      <c r="G5" s="419" t="s">
        <v>788</v>
      </c>
      <c r="H5" s="419" t="s">
        <v>495</v>
      </c>
      <c r="I5" s="415"/>
      <c r="J5" s="416"/>
      <c r="K5" s="416"/>
      <c r="L5" s="416"/>
      <c r="M5" s="416"/>
      <c r="N5" s="416"/>
      <c r="O5" s="416"/>
      <c r="P5" s="416"/>
      <c r="Q5" s="416"/>
      <c r="R5" s="416"/>
      <c r="S5" s="416"/>
      <c r="T5" s="416"/>
    </row>
    <row r="6" spans="1:20" ht="20.100000000000001" customHeight="1">
      <c r="A6" s="420">
        <v>1</v>
      </c>
      <c r="B6" s="435" t="s">
        <v>789</v>
      </c>
      <c r="C6" s="420" t="s">
        <v>790</v>
      </c>
      <c r="D6" s="420" t="s">
        <v>501</v>
      </c>
      <c r="E6" s="420">
        <v>1</v>
      </c>
      <c r="F6" s="420"/>
      <c r="G6" s="419"/>
      <c r="H6" s="419">
        <f t="shared" ref="H6:H35" si="0">IF(B6&gt;=1000,E6*G6,".")</f>
        <v>0</v>
      </c>
    </row>
    <row r="7" spans="1:20" ht="20.100000000000001" customHeight="1">
      <c r="A7" s="420"/>
      <c r="B7" s="435" t="s">
        <v>791</v>
      </c>
      <c r="C7" s="420" t="s">
        <v>792</v>
      </c>
      <c r="D7" s="420" t="s">
        <v>501</v>
      </c>
      <c r="E7" s="420">
        <v>1</v>
      </c>
      <c r="F7" s="420"/>
      <c r="G7" s="419"/>
      <c r="H7" s="419">
        <f t="shared" si="0"/>
        <v>0</v>
      </c>
    </row>
    <row r="8" spans="1:20" ht="20.100000000000001" customHeight="1">
      <c r="A8" s="420"/>
      <c r="B8" s="435" t="s">
        <v>793</v>
      </c>
      <c r="C8" s="420" t="s">
        <v>794</v>
      </c>
      <c r="D8" s="420" t="s">
        <v>501</v>
      </c>
      <c r="E8" s="420">
        <v>1</v>
      </c>
      <c r="F8" s="420"/>
      <c r="G8" s="419"/>
      <c r="H8" s="419">
        <f t="shared" si="0"/>
        <v>0</v>
      </c>
    </row>
    <row r="9" spans="1:20" ht="20.100000000000001" customHeight="1">
      <c r="A9" s="420"/>
      <c r="B9" s="435" t="s">
        <v>795</v>
      </c>
      <c r="C9" s="420" t="s">
        <v>796</v>
      </c>
      <c r="D9" s="420" t="s">
        <v>501</v>
      </c>
      <c r="E9" s="420">
        <v>1</v>
      </c>
      <c r="F9" s="420"/>
      <c r="G9" s="419"/>
      <c r="H9" s="419">
        <f t="shared" si="0"/>
        <v>0</v>
      </c>
    </row>
    <row r="10" spans="1:20" ht="20.100000000000001" customHeight="1">
      <c r="A10" s="420"/>
      <c r="B10" s="435" t="s">
        <v>797</v>
      </c>
      <c r="C10" s="420" t="s">
        <v>798</v>
      </c>
      <c r="D10" s="420" t="s">
        <v>501</v>
      </c>
      <c r="E10" s="420">
        <v>1</v>
      </c>
      <c r="F10" s="420"/>
      <c r="G10" s="419"/>
      <c r="H10" s="419">
        <f t="shared" si="0"/>
        <v>0</v>
      </c>
    </row>
    <row r="11" spans="1:20" ht="25.9" customHeight="1">
      <c r="A11" s="420"/>
      <c r="B11" s="435"/>
      <c r="C11" s="423" t="s">
        <v>799</v>
      </c>
      <c r="D11" s="420" t="s">
        <v>501</v>
      </c>
      <c r="E11" s="420">
        <v>1</v>
      </c>
      <c r="F11" s="420"/>
      <c r="G11" s="419"/>
      <c r="H11" s="419">
        <f>E11*G11</f>
        <v>0</v>
      </c>
    </row>
    <row r="12" spans="1:20" ht="20.100000000000001" customHeight="1">
      <c r="A12" s="420"/>
      <c r="B12" s="435" t="s">
        <v>800</v>
      </c>
      <c r="C12" s="420" t="s">
        <v>801</v>
      </c>
      <c r="D12" s="420" t="s">
        <v>802</v>
      </c>
      <c r="E12" s="420">
        <v>1</v>
      </c>
      <c r="F12" s="420"/>
      <c r="G12" s="419"/>
      <c r="H12" s="419">
        <f t="shared" si="0"/>
        <v>0</v>
      </c>
    </row>
    <row r="13" spans="1:20" ht="26.45" customHeight="1">
      <c r="A13" s="420">
        <v>2</v>
      </c>
      <c r="B13" s="435"/>
      <c r="C13" s="423" t="s">
        <v>803</v>
      </c>
      <c r="D13" s="420" t="s">
        <v>501</v>
      </c>
      <c r="E13" s="420">
        <v>1</v>
      </c>
      <c r="F13" s="420"/>
      <c r="G13" s="419"/>
      <c r="H13" s="419">
        <f>E13*G13</f>
        <v>0</v>
      </c>
    </row>
    <row r="14" spans="1:20" ht="20.100000000000001" customHeight="1">
      <c r="A14" s="420">
        <v>3</v>
      </c>
      <c r="B14" s="436" t="s">
        <v>804</v>
      </c>
      <c r="C14" s="420" t="s">
        <v>805</v>
      </c>
      <c r="D14" s="420" t="s">
        <v>501</v>
      </c>
      <c r="E14" s="420">
        <v>1</v>
      </c>
      <c r="F14" s="420"/>
      <c r="G14" s="419"/>
      <c r="H14" s="419">
        <f t="shared" si="0"/>
        <v>0</v>
      </c>
    </row>
    <row r="15" spans="1:20" ht="25.15" customHeight="1">
      <c r="A15" s="420">
        <v>4</v>
      </c>
      <c r="B15" s="436" t="s">
        <v>806</v>
      </c>
      <c r="C15" s="423" t="s">
        <v>807</v>
      </c>
      <c r="D15" s="420" t="s">
        <v>501</v>
      </c>
      <c r="E15" s="420">
        <v>1</v>
      </c>
      <c r="F15" s="420"/>
      <c r="G15" s="419"/>
      <c r="H15" s="419">
        <f t="shared" si="0"/>
        <v>0</v>
      </c>
    </row>
    <row r="16" spans="1:20" ht="20.100000000000001" customHeight="1">
      <c r="A16" s="420">
        <v>5</v>
      </c>
      <c r="B16" s="436" t="s">
        <v>808</v>
      </c>
      <c r="C16" s="420" t="s">
        <v>809</v>
      </c>
      <c r="D16" s="420" t="s">
        <v>501</v>
      </c>
      <c r="E16" s="420">
        <v>1</v>
      </c>
      <c r="F16" s="420"/>
      <c r="G16" s="419"/>
      <c r="H16" s="419">
        <f t="shared" si="0"/>
        <v>0</v>
      </c>
    </row>
    <row r="17" spans="1:8" ht="24.6" customHeight="1">
      <c r="A17" s="420">
        <v>6</v>
      </c>
      <c r="B17" s="435"/>
      <c r="C17" s="423" t="s">
        <v>810</v>
      </c>
      <c r="D17" s="420" t="s">
        <v>501</v>
      </c>
      <c r="E17" s="420">
        <v>2</v>
      </c>
      <c r="F17" s="420"/>
      <c r="G17" s="419"/>
      <c r="H17" s="419">
        <f>G17*E17</f>
        <v>0</v>
      </c>
    </row>
    <row r="18" spans="1:8" ht="20.100000000000001" customHeight="1">
      <c r="A18" s="420"/>
      <c r="B18" s="435"/>
      <c r="C18" s="420" t="str">
        <f t="shared" ref="C18:C69" si="1">IF($B18&gt;=700,VLOOKUP($B18,ceník,2,FALSE),".")</f>
        <v>.</v>
      </c>
      <c r="D18" s="420" t="str">
        <f t="shared" ref="D18:D37" si="2">IF($B18&gt;=1000,VLOOKUP($B18,ceník,3,FALSE),".")</f>
        <v>.</v>
      </c>
      <c r="E18" s="420"/>
      <c r="F18" s="420"/>
      <c r="G18" s="419"/>
      <c r="H18" s="419" t="str">
        <f t="shared" si="0"/>
        <v>.</v>
      </c>
    </row>
    <row r="19" spans="1:8" ht="20.100000000000001" customHeight="1">
      <c r="A19" s="420"/>
      <c r="B19" s="436" t="s">
        <v>811</v>
      </c>
      <c r="C19" s="420" t="s">
        <v>812</v>
      </c>
      <c r="D19" s="420" t="s">
        <v>501</v>
      </c>
      <c r="E19" s="420">
        <v>10</v>
      </c>
      <c r="F19" s="420"/>
      <c r="G19" s="419"/>
      <c r="H19" s="419">
        <f t="shared" si="0"/>
        <v>0</v>
      </c>
    </row>
    <row r="20" spans="1:8" ht="20.100000000000001" customHeight="1">
      <c r="A20" s="420"/>
      <c r="B20" s="435"/>
      <c r="C20" s="420" t="str">
        <f t="shared" si="1"/>
        <v>.</v>
      </c>
      <c r="D20" s="420" t="str">
        <f t="shared" si="2"/>
        <v>.</v>
      </c>
      <c r="E20" s="420"/>
      <c r="F20" s="420"/>
      <c r="G20" s="419"/>
      <c r="H20" s="419" t="str">
        <f t="shared" si="0"/>
        <v>.</v>
      </c>
    </row>
    <row r="21" spans="1:8" ht="20.100000000000001" customHeight="1">
      <c r="A21" s="420">
        <v>7</v>
      </c>
      <c r="B21" s="424" t="s">
        <v>813</v>
      </c>
      <c r="C21" s="420" t="s">
        <v>814</v>
      </c>
      <c r="D21" s="420" t="s">
        <v>501</v>
      </c>
      <c r="E21" s="420">
        <v>9</v>
      </c>
      <c r="F21" s="420"/>
      <c r="G21" s="419"/>
      <c r="H21" s="419">
        <f t="shared" si="0"/>
        <v>0</v>
      </c>
    </row>
    <row r="22" spans="1:8" ht="20.100000000000001" customHeight="1">
      <c r="A22" s="420">
        <v>8</v>
      </c>
      <c r="B22" s="424" t="s">
        <v>815</v>
      </c>
      <c r="C22" s="420" t="s">
        <v>816</v>
      </c>
      <c r="D22" s="420" t="s">
        <v>501</v>
      </c>
      <c r="E22" s="420">
        <v>4</v>
      </c>
      <c r="F22" s="420"/>
      <c r="G22" s="419"/>
      <c r="H22" s="419">
        <f t="shared" si="0"/>
        <v>0</v>
      </c>
    </row>
    <row r="23" spans="1:8" ht="20.100000000000001" customHeight="1">
      <c r="A23" s="420">
        <v>9</v>
      </c>
      <c r="B23" s="424" t="s">
        <v>817</v>
      </c>
      <c r="C23" s="420" t="s">
        <v>818</v>
      </c>
      <c r="D23" s="420" t="s">
        <v>501</v>
      </c>
      <c r="E23" s="420">
        <v>4</v>
      </c>
      <c r="F23" s="420"/>
      <c r="G23" s="419"/>
      <c r="H23" s="419">
        <f t="shared" si="0"/>
        <v>0</v>
      </c>
    </row>
    <row r="24" spans="1:8" ht="20.100000000000001" customHeight="1">
      <c r="A24" s="420"/>
      <c r="B24" s="421"/>
      <c r="C24" s="420" t="str">
        <f t="shared" si="1"/>
        <v>.</v>
      </c>
      <c r="D24" s="420" t="str">
        <f t="shared" si="2"/>
        <v>.</v>
      </c>
      <c r="E24" s="420"/>
      <c r="F24" s="420"/>
      <c r="G24" s="419"/>
      <c r="H24" s="419" t="str">
        <f t="shared" si="0"/>
        <v>.</v>
      </c>
    </row>
    <row r="25" spans="1:8" ht="20.100000000000001" customHeight="1">
      <c r="A25" s="420">
        <v>11</v>
      </c>
      <c r="B25" s="424" t="s">
        <v>819</v>
      </c>
      <c r="C25" s="420" t="s">
        <v>820</v>
      </c>
      <c r="D25" s="420" t="s">
        <v>501</v>
      </c>
      <c r="E25" s="420">
        <v>3</v>
      </c>
      <c r="F25" s="420"/>
      <c r="G25" s="419"/>
      <c r="H25" s="419">
        <f t="shared" si="0"/>
        <v>0</v>
      </c>
    </row>
    <row r="26" spans="1:8" ht="20.100000000000001" customHeight="1">
      <c r="A26" s="420">
        <v>12</v>
      </c>
      <c r="B26" s="424" t="s">
        <v>821</v>
      </c>
      <c r="C26" s="420" t="s">
        <v>822</v>
      </c>
      <c r="D26" s="420" t="s">
        <v>501</v>
      </c>
      <c r="E26" s="420">
        <v>3</v>
      </c>
      <c r="F26" s="420"/>
      <c r="G26" s="419"/>
      <c r="H26" s="419">
        <f t="shared" si="0"/>
        <v>0</v>
      </c>
    </row>
    <row r="27" spans="1:8" ht="20.100000000000001" customHeight="1">
      <c r="A27" s="420"/>
      <c r="B27" s="421"/>
      <c r="C27" s="420" t="str">
        <f t="shared" si="1"/>
        <v>.</v>
      </c>
      <c r="D27" s="420" t="str">
        <f t="shared" si="2"/>
        <v>.</v>
      </c>
      <c r="E27" s="420"/>
      <c r="F27" s="420"/>
      <c r="G27" s="419"/>
      <c r="H27" s="419" t="str">
        <f t="shared" si="0"/>
        <v>.</v>
      </c>
    </row>
    <row r="28" spans="1:8" ht="20.100000000000001" customHeight="1">
      <c r="A28" s="420">
        <v>14</v>
      </c>
      <c r="B28" s="421"/>
      <c r="C28" s="420" t="s">
        <v>823</v>
      </c>
      <c r="D28" s="420" t="s">
        <v>256</v>
      </c>
      <c r="E28" s="420">
        <v>26</v>
      </c>
      <c r="F28" s="420"/>
      <c r="G28" s="419"/>
      <c r="H28" s="419">
        <f>G28*E28</f>
        <v>0</v>
      </c>
    </row>
    <row r="29" spans="1:8" ht="20.100000000000001" customHeight="1">
      <c r="A29" s="420">
        <v>15</v>
      </c>
      <c r="B29" s="424" t="s">
        <v>824</v>
      </c>
      <c r="C29" s="420" t="s">
        <v>825</v>
      </c>
      <c r="D29" s="420" t="s">
        <v>501</v>
      </c>
      <c r="E29" s="420">
        <v>5</v>
      </c>
      <c r="F29" s="420"/>
      <c r="G29" s="419"/>
      <c r="H29" s="419">
        <f t="shared" si="0"/>
        <v>0</v>
      </c>
    </row>
    <row r="30" spans="1:8" ht="20.100000000000001" customHeight="1">
      <c r="A30" s="420">
        <v>16</v>
      </c>
      <c r="B30" s="424" t="s">
        <v>826</v>
      </c>
      <c r="C30" s="420" t="s">
        <v>827</v>
      </c>
      <c r="D30" s="420" t="s">
        <v>501</v>
      </c>
      <c r="E30" s="420">
        <v>17</v>
      </c>
      <c r="F30" s="420"/>
      <c r="G30" s="419"/>
      <c r="H30" s="419">
        <f t="shared" si="0"/>
        <v>0</v>
      </c>
    </row>
    <row r="31" spans="1:8" ht="27.6" customHeight="1">
      <c r="A31" s="420"/>
      <c r="B31" s="421"/>
      <c r="C31" s="423" t="s">
        <v>828</v>
      </c>
      <c r="D31" s="420" t="s">
        <v>165</v>
      </c>
      <c r="E31" s="420">
        <v>5</v>
      </c>
      <c r="F31" s="420"/>
      <c r="G31" s="419"/>
      <c r="H31" s="419">
        <f>G31*E31</f>
        <v>0</v>
      </c>
    </row>
    <row r="32" spans="1:8" ht="20.100000000000001" customHeight="1">
      <c r="A32" s="420">
        <v>17</v>
      </c>
      <c r="B32" s="421"/>
      <c r="C32" s="420" t="s">
        <v>829</v>
      </c>
      <c r="D32" s="420" t="s">
        <v>501</v>
      </c>
      <c r="E32" s="420">
        <v>2</v>
      </c>
      <c r="F32" s="420"/>
      <c r="G32" s="419"/>
      <c r="H32" s="419">
        <f t="shared" ref="H32:H33" si="3">G32*E32</f>
        <v>0</v>
      </c>
    </row>
    <row r="33" spans="1:8" ht="37.15" customHeight="1">
      <c r="A33" s="420">
        <v>18</v>
      </c>
      <c r="B33" s="421"/>
      <c r="C33" s="423" t="s">
        <v>830</v>
      </c>
      <c r="D33" s="420" t="s">
        <v>501</v>
      </c>
      <c r="E33" s="420">
        <v>4</v>
      </c>
      <c r="F33" s="420"/>
      <c r="G33" s="419"/>
      <c r="H33" s="419">
        <f t="shared" si="3"/>
        <v>0</v>
      </c>
    </row>
    <row r="34" spans="1:8" ht="20.100000000000001" customHeight="1">
      <c r="A34" s="420"/>
      <c r="B34" s="425"/>
      <c r="C34" s="420" t="str">
        <f t="shared" si="1"/>
        <v>.</v>
      </c>
      <c r="D34" s="420" t="str">
        <f t="shared" si="2"/>
        <v>.</v>
      </c>
      <c r="E34" s="420"/>
      <c r="F34" s="420"/>
      <c r="G34" s="419"/>
      <c r="H34" s="419" t="str">
        <f t="shared" si="0"/>
        <v>.</v>
      </c>
    </row>
    <row r="35" spans="1:8" ht="20.100000000000001" customHeight="1">
      <c r="A35" s="420"/>
      <c r="B35" s="425"/>
      <c r="C35" s="420" t="str">
        <f t="shared" si="1"/>
        <v>.</v>
      </c>
      <c r="D35" s="420" t="str">
        <f t="shared" si="2"/>
        <v>.</v>
      </c>
      <c r="E35" s="420"/>
      <c r="F35" s="420"/>
      <c r="G35" s="419"/>
      <c r="H35" s="419" t="str">
        <f t="shared" si="0"/>
        <v>.</v>
      </c>
    </row>
    <row r="36" spans="1:8" ht="20.100000000000001" customHeight="1">
      <c r="A36" s="420"/>
      <c r="B36" s="539" t="s">
        <v>831</v>
      </c>
      <c r="C36" s="540"/>
      <c r="D36" s="540"/>
      <c r="E36" s="540"/>
      <c r="F36" s="541"/>
      <c r="G36" s="419"/>
      <c r="H36" s="419">
        <f>G36</f>
        <v>0</v>
      </c>
    </row>
    <row r="37" spans="1:8" ht="20.100000000000001" customHeight="1">
      <c r="A37" s="420"/>
      <c r="B37" s="425"/>
      <c r="C37" s="420" t="str">
        <f t="shared" si="1"/>
        <v>.</v>
      </c>
      <c r="D37" s="420" t="str">
        <f t="shared" si="2"/>
        <v>.</v>
      </c>
      <c r="E37" s="420"/>
      <c r="F37" s="420"/>
      <c r="G37" s="426"/>
      <c r="H37" s="427"/>
    </row>
    <row r="38" spans="1:8" ht="20.100000000000001" customHeight="1">
      <c r="A38" s="420"/>
      <c r="B38" s="425"/>
      <c r="C38" s="420" t="s">
        <v>832</v>
      </c>
      <c r="D38" s="420" t="s">
        <v>501</v>
      </c>
      <c r="E38" s="420">
        <v>4</v>
      </c>
      <c r="F38" s="420"/>
      <c r="G38" s="419"/>
      <c r="H38" s="419">
        <f t="shared" ref="H38:H52" si="4">G38*E38</f>
        <v>0</v>
      </c>
    </row>
    <row r="39" spans="1:8" ht="20.100000000000001" customHeight="1">
      <c r="A39" s="420"/>
      <c r="B39" s="425"/>
      <c r="C39" s="420" t="s">
        <v>833</v>
      </c>
      <c r="D39" s="420" t="s">
        <v>501</v>
      </c>
      <c r="E39" s="420">
        <v>3</v>
      </c>
      <c r="F39" s="420"/>
      <c r="G39" s="419"/>
      <c r="H39" s="419">
        <f t="shared" si="4"/>
        <v>0</v>
      </c>
    </row>
    <row r="40" spans="1:8" ht="20.100000000000001" customHeight="1">
      <c r="A40" s="420"/>
      <c r="B40" s="425"/>
      <c r="C40" s="420" t="s">
        <v>834</v>
      </c>
      <c r="D40" s="420" t="s">
        <v>501</v>
      </c>
      <c r="E40" s="420">
        <v>2</v>
      </c>
      <c r="F40" s="420"/>
      <c r="G40" s="419"/>
      <c r="H40" s="419">
        <f t="shared" si="4"/>
        <v>0</v>
      </c>
    </row>
    <row r="41" spans="1:8" ht="20.100000000000001" customHeight="1">
      <c r="A41" s="420"/>
      <c r="B41" s="425"/>
      <c r="C41" s="420" t="s">
        <v>835</v>
      </c>
      <c r="D41" s="420" t="s">
        <v>501</v>
      </c>
      <c r="E41" s="420">
        <v>1</v>
      </c>
      <c r="F41" s="420"/>
      <c r="G41" s="419"/>
      <c r="H41" s="419">
        <f t="shared" si="4"/>
        <v>0</v>
      </c>
    </row>
    <row r="42" spans="1:8" ht="25.15" customHeight="1">
      <c r="A42" s="420"/>
      <c r="B42" s="425"/>
      <c r="C42" s="423" t="s">
        <v>836</v>
      </c>
      <c r="D42" s="420" t="s">
        <v>256</v>
      </c>
      <c r="E42" s="420">
        <v>26</v>
      </c>
      <c r="F42" s="420"/>
      <c r="G42" s="419"/>
      <c r="H42" s="419">
        <f t="shared" si="4"/>
        <v>0</v>
      </c>
    </row>
    <row r="43" spans="1:8" ht="20.100000000000001" customHeight="1">
      <c r="A43" s="420"/>
      <c r="B43" s="425"/>
      <c r="C43" s="420" t="s">
        <v>837</v>
      </c>
      <c r="D43" s="420" t="s">
        <v>501</v>
      </c>
      <c r="E43" s="420">
        <v>22</v>
      </c>
      <c r="F43" s="420"/>
      <c r="G43" s="419"/>
      <c r="H43" s="419">
        <f t="shared" si="4"/>
        <v>0</v>
      </c>
    </row>
    <row r="44" spans="1:8" ht="25.15" customHeight="1">
      <c r="A44" s="420"/>
      <c r="B44" s="425"/>
      <c r="C44" s="423" t="s">
        <v>838</v>
      </c>
      <c r="D44" s="420" t="s">
        <v>501</v>
      </c>
      <c r="E44" s="420">
        <v>3</v>
      </c>
      <c r="F44" s="420"/>
      <c r="G44" s="419"/>
      <c r="H44" s="419">
        <f t="shared" si="4"/>
        <v>0</v>
      </c>
    </row>
    <row r="45" spans="1:8" ht="27" customHeight="1">
      <c r="A45" s="420"/>
      <c r="B45" s="425"/>
      <c r="C45" s="423" t="s">
        <v>839</v>
      </c>
      <c r="D45" s="420" t="s">
        <v>501</v>
      </c>
      <c r="E45" s="420">
        <v>4</v>
      </c>
      <c r="F45" s="420"/>
      <c r="G45" s="419"/>
      <c r="H45" s="419">
        <f t="shared" si="4"/>
        <v>0</v>
      </c>
    </row>
    <row r="46" spans="1:8" ht="20.100000000000001" customHeight="1">
      <c r="A46" s="420"/>
      <c r="B46" s="425"/>
      <c r="C46" s="420" t="s">
        <v>840</v>
      </c>
      <c r="D46" s="420" t="s">
        <v>501</v>
      </c>
      <c r="E46" s="420">
        <v>27</v>
      </c>
      <c r="F46" s="420"/>
      <c r="G46" s="419"/>
      <c r="H46" s="419">
        <f t="shared" si="4"/>
        <v>0</v>
      </c>
    </row>
    <row r="47" spans="1:8" ht="25.15" customHeight="1">
      <c r="A47" s="420"/>
      <c r="B47" s="425"/>
      <c r="C47" s="423" t="s">
        <v>841</v>
      </c>
      <c r="D47" s="420" t="s">
        <v>501</v>
      </c>
      <c r="E47" s="420">
        <v>1</v>
      </c>
      <c r="F47" s="420"/>
      <c r="G47" s="419"/>
      <c r="H47" s="419">
        <f t="shared" si="4"/>
        <v>0</v>
      </c>
    </row>
    <row r="48" spans="1:8" ht="24" customHeight="1">
      <c r="A48" s="420"/>
      <c r="B48" s="425"/>
      <c r="C48" s="423" t="s">
        <v>842</v>
      </c>
      <c r="D48" s="420" t="s">
        <v>501</v>
      </c>
      <c r="E48" s="420">
        <v>1</v>
      </c>
      <c r="F48" s="420"/>
      <c r="G48" s="419"/>
      <c r="H48" s="419">
        <f t="shared" si="4"/>
        <v>0</v>
      </c>
    </row>
    <row r="49" spans="1:8" ht="20.100000000000001" customHeight="1">
      <c r="A49" s="420"/>
      <c r="B49" s="425"/>
      <c r="C49" s="420" t="s">
        <v>843</v>
      </c>
      <c r="D49" s="420" t="s">
        <v>256</v>
      </c>
      <c r="E49" s="420">
        <v>26</v>
      </c>
      <c r="F49" s="420"/>
      <c r="G49" s="419"/>
      <c r="H49" s="419">
        <f t="shared" si="4"/>
        <v>0</v>
      </c>
    </row>
    <row r="50" spans="1:8" ht="25.15" customHeight="1">
      <c r="A50" s="420"/>
      <c r="B50" s="425"/>
      <c r="C50" s="423" t="s">
        <v>844</v>
      </c>
      <c r="D50" s="420" t="s">
        <v>501</v>
      </c>
      <c r="E50" s="420">
        <v>1</v>
      </c>
      <c r="F50" s="420"/>
      <c r="G50" s="419"/>
      <c r="H50" s="419">
        <f t="shared" si="4"/>
        <v>0</v>
      </c>
    </row>
    <row r="51" spans="1:8" ht="20.100000000000001" customHeight="1">
      <c r="A51" s="420"/>
      <c r="B51" s="425"/>
      <c r="C51" s="420" t="s">
        <v>845</v>
      </c>
      <c r="D51" s="420" t="s">
        <v>501</v>
      </c>
      <c r="E51" s="420">
        <v>1</v>
      </c>
      <c r="F51" s="420"/>
      <c r="G51" s="419"/>
      <c r="H51" s="419">
        <f t="shared" si="4"/>
        <v>0</v>
      </c>
    </row>
    <row r="52" spans="1:8" ht="20.100000000000001" customHeight="1">
      <c r="A52" s="420"/>
      <c r="B52" s="425"/>
      <c r="C52" s="420" t="s">
        <v>846</v>
      </c>
      <c r="D52" s="420" t="s">
        <v>501</v>
      </c>
      <c r="E52" s="420">
        <v>1</v>
      </c>
      <c r="F52" s="420"/>
      <c r="G52" s="419"/>
      <c r="H52" s="419">
        <f t="shared" si="4"/>
        <v>0</v>
      </c>
    </row>
    <row r="53" spans="1:8" ht="20.100000000000001" customHeight="1">
      <c r="A53" s="420"/>
      <c r="B53" s="425"/>
      <c r="C53" s="420" t="str">
        <f t="shared" si="1"/>
        <v>.</v>
      </c>
      <c r="D53" s="420" t="str">
        <f t="shared" ref="D53:D90" si="5">IF($B53&gt;=1000,VLOOKUP($B53,ceník,3,FALSE),".")</f>
        <v>.</v>
      </c>
      <c r="E53" s="420"/>
      <c r="F53" s="420"/>
      <c r="G53" s="419"/>
      <c r="H53" s="419" t="str">
        <f t="shared" ref="H53:H116" si="6">IF(B53&gt;=1000,E53*G53,".")</f>
        <v>.</v>
      </c>
    </row>
    <row r="54" spans="1:8" ht="20.100000000000001" customHeight="1">
      <c r="A54" s="420"/>
      <c r="B54" s="425"/>
      <c r="C54" s="542" t="s">
        <v>847</v>
      </c>
      <c r="D54" s="543"/>
      <c r="E54" s="543"/>
      <c r="F54" s="543"/>
      <c r="G54" s="544"/>
      <c r="H54" s="428">
        <f>SUM(H6:H52)</f>
        <v>0</v>
      </c>
    </row>
    <row r="55" spans="1:8" ht="20.100000000000001" customHeight="1">
      <c r="A55" s="420"/>
      <c r="B55" s="425"/>
      <c r="C55" s="420" t="str">
        <f t="shared" si="1"/>
        <v>.</v>
      </c>
      <c r="D55" s="420" t="str">
        <f t="shared" si="5"/>
        <v>.</v>
      </c>
      <c r="E55" s="420"/>
      <c r="F55" s="420"/>
      <c r="G55" s="419"/>
      <c r="H55" s="419" t="str">
        <f t="shared" si="6"/>
        <v>.</v>
      </c>
    </row>
    <row r="56" spans="1:8" ht="20.100000000000001" customHeight="1">
      <c r="A56" s="420"/>
      <c r="B56" s="425"/>
      <c r="C56" s="420" t="str">
        <f t="shared" si="1"/>
        <v>.</v>
      </c>
      <c r="D56" s="420" t="str">
        <f t="shared" si="5"/>
        <v>.</v>
      </c>
      <c r="E56" s="420"/>
      <c r="F56" s="420"/>
      <c r="G56" s="419"/>
      <c r="H56" s="419" t="str">
        <f t="shared" si="6"/>
        <v>.</v>
      </c>
    </row>
    <row r="57" spans="1:8" ht="20.100000000000001" customHeight="1">
      <c r="A57" s="420"/>
      <c r="B57" s="425"/>
      <c r="C57" s="420" t="str">
        <f t="shared" si="1"/>
        <v>.</v>
      </c>
      <c r="D57" s="420" t="str">
        <f t="shared" si="5"/>
        <v>.</v>
      </c>
      <c r="E57" s="420"/>
      <c r="F57" s="420"/>
      <c r="G57" s="419"/>
      <c r="H57" s="419" t="str">
        <f t="shared" si="6"/>
        <v>.</v>
      </c>
    </row>
    <row r="58" spans="1:8" ht="20.100000000000001" customHeight="1">
      <c r="A58" s="420"/>
      <c r="B58" s="425"/>
      <c r="C58" s="420" t="str">
        <f t="shared" si="1"/>
        <v>.</v>
      </c>
      <c r="D58" s="420" t="str">
        <f t="shared" si="5"/>
        <v>.</v>
      </c>
      <c r="E58" s="420"/>
      <c r="F58" s="420"/>
      <c r="G58" s="419"/>
      <c r="H58" s="419" t="str">
        <f t="shared" si="6"/>
        <v>.</v>
      </c>
    </row>
    <row r="59" spans="1:8" ht="20.100000000000001" customHeight="1">
      <c r="A59" s="420"/>
      <c r="B59" s="425"/>
      <c r="C59" s="420" t="str">
        <f t="shared" si="1"/>
        <v>.</v>
      </c>
      <c r="D59" s="420" t="str">
        <f t="shared" si="5"/>
        <v>.</v>
      </c>
      <c r="E59" s="420"/>
      <c r="F59" s="420"/>
      <c r="G59" s="419"/>
      <c r="H59" s="419" t="str">
        <f t="shared" si="6"/>
        <v>.</v>
      </c>
    </row>
    <row r="60" spans="1:8" ht="20.100000000000001" customHeight="1">
      <c r="A60" s="420"/>
      <c r="B60" s="425"/>
      <c r="C60" s="420" t="str">
        <f t="shared" si="1"/>
        <v>.</v>
      </c>
      <c r="D60" s="420" t="str">
        <f t="shared" si="5"/>
        <v>.</v>
      </c>
      <c r="E60" s="420"/>
      <c r="F60" s="420"/>
      <c r="G60" s="419"/>
      <c r="H60" s="419" t="str">
        <f t="shared" si="6"/>
        <v>.</v>
      </c>
    </row>
    <row r="61" spans="1:8" ht="20.100000000000001" customHeight="1">
      <c r="A61" s="420"/>
      <c r="B61" s="425"/>
      <c r="C61" s="420" t="str">
        <f t="shared" si="1"/>
        <v>.</v>
      </c>
      <c r="D61" s="420" t="str">
        <f t="shared" si="5"/>
        <v>.</v>
      </c>
      <c r="E61" s="420"/>
      <c r="F61" s="420"/>
      <c r="G61" s="419"/>
      <c r="H61" s="419" t="str">
        <f t="shared" si="6"/>
        <v>.</v>
      </c>
    </row>
    <row r="62" spans="1:8" ht="20.100000000000001" customHeight="1">
      <c r="A62" s="420"/>
      <c r="B62" s="425"/>
      <c r="C62" s="420" t="str">
        <f t="shared" si="1"/>
        <v>.</v>
      </c>
      <c r="D62" s="420" t="str">
        <f t="shared" si="5"/>
        <v>.</v>
      </c>
      <c r="E62" s="420"/>
      <c r="F62" s="420"/>
      <c r="G62" s="419"/>
      <c r="H62" s="419" t="str">
        <f t="shared" si="6"/>
        <v>.</v>
      </c>
    </row>
    <row r="63" spans="1:8" ht="20.100000000000001" customHeight="1">
      <c r="A63" s="420"/>
      <c r="B63" s="425"/>
      <c r="C63" s="420" t="str">
        <f t="shared" si="1"/>
        <v>.</v>
      </c>
      <c r="D63" s="420" t="str">
        <f t="shared" si="5"/>
        <v>.</v>
      </c>
      <c r="E63" s="420"/>
      <c r="F63" s="420"/>
      <c r="G63" s="419"/>
      <c r="H63" s="419" t="str">
        <f t="shared" si="6"/>
        <v>.</v>
      </c>
    </row>
    <row r="64" spans="1:8" ht="20.100000000000001" customHeight="1">
      <c r="A64" s="420"/>
      <c r="B64" s="425"/>
      <c r="C64" s="420" t="str">
        <f t="shared" si="1"/>
        <v>.</v>
      </c>
      <c r="D64" s="420" t="str">
        <f t="shared" si="5"/>
        <v>.</v>
      </c>
      <c r="E64" s="420"/>
      <c r="F64" s="420"/>
      <c r="G64" s="419"/>
      <c r="H64" s="419" t="str">
        <f t="shared" si="6"/>
        <v>.</v>
      </c>
    </row>
    <row r="65" spans="1:8" ht="20.100000000000001" customHeight="1">
      <c r="A65" s="420"/>
      <c r="B65" s="425"/>
      <c r="C65" s="420" t="str">
        <f t="shared" si="1"/>
        <v>.</v>
      </c>
      <c r="D65" s="420" t="str">
        <f t="shared" si="5"/>
        <v>.</v>
      </c>
      <c r="E65" s="420"/>
      <c r="F65" s="420"/>
      <c r="G65" s="419"/>
      <c r="H65" s="419" t="str">
        <f t="shared" si="6"/>
        <v>.</v>
      </c>
    </row>
    <row r="66" spans="1:8" ht="20.100000000000001" customHeight="1">
      <c r="A66" s="420"/>
      <c r="B66" s="425"/>
      <c r="C66" s="420" t="str">
        <f t="shared" si="1"/>
        <v>.</v>
      </c>
      <c r="D66" s="420" t="str">
        <f t="shared" si="5"/>
        <v>.</v>
      </c>
      <c r="E66" s="420"/>
      <c r="F66" s="420"/>
      <c r="G66" s="419"/>
      <c r="H66" s="419" t="str">
        <f t="shared" si="6"/>
        <v>.</v>
      </c>
    </row>
    <row r="67" spans="1:8" ht="20.100000000000001" customHeight="1">
      <c r="A67" s="420"/>
      <c r="B67" s="425"/>
      <c r="C67" s="420" t="str">
        <f t="shared" si="1"/>
        <v>.</v>
      </c>
      <c r="D67" s="420" t="str">
        <f t="shared" si="5"/>
        <v>.</v>
      </c>
      <c r="E67" s="420"/>
      <c r="F67" s="420"/>
      <c r="G67" s="419"/>
      <c r="H67" s="419" t="str">
        <f t="shared" si="6"/>
        <v>.</v>
      </c>
    </row>
    <row r="68" spans="1:8" ht="20.100000000000001" customHeight="1">
      <c r="A68" s="420"/>
      <c r="B68" s="425"/>
      <c r="C68" s="420" t="str">
        <f t="shared" si="1"/>
        <v>.</v>
      </c>
      <c r="D68" s="420" t="str">
        <f t="shared" si="5"/>
        <v>.</v>
      </c>
      <c r="E68" s="420"/>
      <c r="F68" s="420"/>
      <c r="G68" s="419"/>
      <c r="H68" s="419" t="str">
        <f t="shared" si="6"/>
        <v>.</v>
      </c>
    </row>
    <row r="69" spans="1:8" ht="20.100000000000001" customHeight="1">
      <c r="A69" s="420"/>
      <c r="B69" s="425"/>
      <c r="C69" s="420" t="str">
        <f t="shared" si="1"/>
        <v>.</v>
      </c>
      <c r="D69" s="420" t="str">
        <f t="shared" si="5"/>
        <v>.</v>
      </c>
      <c r="E69" s="420"/>
      <c r="F69" s="420"/>
      <c r="G69" s="419"/>
      <c r="H69" s="419" t="str">
        <f t="shared" si="6"/>
        <v>.</v>
      </c>
    </row>
    <row r="70" spans="1:8" ht="20.100000000000001" customHeight="1">
      <c r="A70" s="420"/>
      <c r="B70" s="425"/>
      <c r="C70" s="420" t="str">
        <f t="shared" ref="C70:C90" si="7">IF($B70&gt;=700,VLOOKUP($B70,ceník,2,FALSE),".")</f>
        <v>.</v>
      </c>
      <c r="D70" s="420" t="str">
        <f t="shared" si="5"/>
        <v>.</v>
      </c>
      <c r="E70" s="420"/>
      <c r="F70" s="420"/>
      <c r="G70" s="419"/>
      <c r="H70" s="419" t="str">
        <f t="shared" si="6"/>
        <v>.</v>
      </c>
    </row>
    <row r="71" spans="1:8" ht="20.100000000000001" customHeight="1">
      <c r="A71" s="420"/>
      <c r="B71" s="425"/>
      <c r="C71" s="420" t="str">
        <f t="shared" si="7"/>
        <v>.</v>
      </c>
      <c r="D71" s="420" t="str">
        <f t="shared" si="5"/>
        <v>.</v>
      </c>
      <c r="E71" s="420"/>
      <c r="F71" s="420"/>
      <c r="G71" s="419"/>
      <c r="H71" s="419" t="str">
        <f t="shared" si="6"/>
        <v>.</v>
      </c>
    </row>
    <row r="72" spans="1:8" ht="20.100000000000001" customHeight="1">
      <c r="A72" s="420"/>
      <c r="B72" s="425"/>
      <c r="C72" s="420" t="str">
        <f t="shared" si="7"/>
        <v>.</v>
      </c>
      <c r="D72" s="420" t="str">
        <f t="shared" si="5"/>
        <v>.</v>
      </c>
      <c r="E72" s="420"/>
      <c r="F72" s="420"/>
      <c r="G72" s="419"/>
      <c r="H72" s="419" t="str">
        <f t="shared" si="6"/>
        <v>.</v>
      </c>
    </row>
    <row r="73" spans="1:8" ht="20.100000000000001" customHeight="1">
      <c r="A73" s="420"/>
      <c r="B73" s="425"/>
      <c r="C73" s="420" t="str">
        <f t="shared" si="7"/>
        <v>.</v>
      </c>
      <c r="D73" s="420" t="str">
        <f t="shared" si="5"/>
        <v>.</v>
      </c>
      <c r="E73" s="420"/>
      <c r="F73" s="420"/>
      <c r="G73" s="419"/>
      <c r="H73" s="419" t="str">
        <f t="shared" si="6"/>
        <v>.</v>
      </c>
    </row>
    <row r="74" spans="1:8" ht="20.100000000000001" customHeight="1">
      <c r="A74" s="420"/>
      <c r="B74" s="425"/>
      <c r="C74" s="420" t="str">
        <f t="shared" si="7"/>
        <v>.</v>
      </c>
      <c r="D74" s="420" t="str">
        <f t="shared" si="5"/>
        <v>.</v>
      </c>
      <c r="E74" s="420"/>
      <c r="F74" s="420"/>
      <c r="G74" s="419"/>
      <c r="H74" s="419" t="str">
        <f t="shared" si="6"/>
        <v>.</v>
      </c>
    </row>
    <row r="75" spans="1:8" ht="20.100000000000001" customHeight="1">
      <c r="A75" s="420"/>
      <c r="B75" s="425"/>
      <c r="C75" s="420" t="str">
        <f t="shared" si="7"/>
        <v>.</v>
      </c>
      <c r="D75" s="420" t="str">
        <f t="shared" si="5"/>
        <v>.</v>
      </c>
      <c r="E75" s="420"/>
      <c r="F75" s="420"/>
      <c r="G75" s="419"/>
      <c r="H75" s="419" t="str">
        <f t="shared" si="6"/>
        <v>.</v>
      </c>
    </row>
    <row r="76" spans="1:8" ht="20.100000000000001" customHeight="1">
      <c r="A76" s="420"/>
      <c r="B76" s="425"/>
      <c r="C76" s="420" t="str">
        <f t="shared" si="7"/>
        <v>.</v>
      </c>
      <c r="D76" s="420" t="str">
        <f t="shared" si="5"/>
        <v>.</v>
      </c>
      <c r="E76" s="420"/>
      <c r="F76" s="420"/>
      <c r="G76" s="419"/>
      <c r="H76" s="419" t="str">
        <f t="shared" si="6"/>
        <v>.</v>
      </c>
    </row>
    <row r="77" spans="1:8" ht="20.100000000000001" customHeight="1">
      <c r="A77" s="420"/>
      <c r="B77" s="425"/>
      <c r="C77" s="420" t="str">
        <f t="shared" si="7"/>
        <v>.</v>
      </c>
      <c r="D77" s="420" t="str">
        <f t="shared" si="5"/>
        <v>.</v>
      </c>
      <c r="E77" s="420"/>
      <c r="F77" s="420"/>
      <c r="G77" s="419"/>
      <c r="H77" s="419" t="str">
        <f t="shared" si="6"/>
        <v>.</v>
      </c>
    </row>
    <row r="78" spans="1:8" ht="20.100000000000001" customHeight="1">
      <c r="A78" s="420"/>
      <c r="B78" s="425"/>
      <c r="C78" s="420" t="str">
        <f t="shared" si="7"/>
        <v>.</v>
      </c>
      <c r="D78" s="420" t="str">
        <f t="shared" si="5"/>
        <v>.</v>
      </c>
      <c r="E78" s="420"/>
      <c r="F78" s="420"/>
      <c r="G78" s="419"/>
      <c r="H78" s="419" t="str">
        <f t="shared" si="6"/>
        <v>.</v>
      </c>
    </row>
    <row r="79" spans="1:8" ht="20.100000000000001" customHeight="1">
      <c r="A79" s="420"/>
      <c r="B79" s="425"/>
      <c r="C79" s="420" t="str">
        <f t="shared" si="7"/>
        <v>.</v>
      </c>
      <c r="D79" s="420" t="str">
        <f t="shared" si="5"/>
        <v>.</v>
      </c>
      <c r="E79" s="420"/>
      <c r="F79" s="420"/>
      <c r="G79" s="419"/>
      <c r="H79" s="419" t="str">
        <f t="shared" si="6"/>
        <v>.</v>
      </c>
    </row>
    <row r="80" spans="1:8" ht="20.100000000000001" customHeight="1">
      <c r="A80" s="420"/>
      <c r="B80" s="425"/>
      <c r="C80" s="420" t="str">
        <f t="shared" si="7"/>
        <v>.</v>
      </c>
      <c r="D80" s="420" t="str">
        <f t="shared" si="5"/>
        <v>.</v>
      </c>
      <c r="E80" s="420"/>
      <c r="F80" s="420"/>
      <c r="G80" s="419"/>
      <c r="H80" s="419" t="str">
        <f t="shared" si="6"/>
        <v>.</v>
      </c>
    </row>
    <row r="81" spans="1:8" ht="20.100000000000001" customHeight="1">
      <c r="A81" s="420"/>
      <c r="B81" s="425"/>
      <c r="C81" s="420" t="str">
        <f t="shared" si="7"/>
        <v>.</v>
      </c>
      <c r="D81" s="420" t="str">
        <f t="shared" si="5"/>
        <v>.</v>
      </c>
      <c r="E81" s="420"/>
      <c r="F81" s="420"/>
      <c r="G81" s="419"/>
      <c r="H81" s="419" t="str">
        <f t="shared" si="6"/>
        <v>.</v>
      </c>
    </row>
    <row r="82" spans="1:8" ht="20.100000000000001" customHeight="1">
      <c r="A82" s="420"/>
      <c r="B82" s="425"/>
      <c r="C82" s="420" t="str">
        <f t="shared" si="7"/>
        <v>.</v>
      </c>
      <c r="D82" s="420" t="str">
        <f t="shared" si="5"/>
        <v>.</v>
      </c>
      <c r="E82" s="420"/>
      <c r="F82" s="420"/>
      <c r="G82" s="419"/>
      <c r="H82" s="419" t="str">
        <f t="shared" si="6"/>
        <v>.</v>
      </c>
    </row>
    <row r="83" spans="1:8" ht="20.100000000000001" customHeight="1">
      <c r="A83" s="420"/>
      <c r="B83" s="425"/>
      <c r="C83" s="420" t="str">
        <f t="shared" si="7"/>
        <v>.</v>
      </c>
      <c r="D83" s="420" t="str">
        <f t="shared" si="5"/>
        <v>.</v>
      </c>
      <c r="E83" s="420"/>
      <c r="F83" s="420"/>
      <c r="G83" s="419"/>
      <c r="H83" s="419" t="str">
        <f t="shared" si="6"/>
        <v>.</v>
      </c>
    </row>
    <row r="84" spans="1:8" ht="20.100000000000001" customHeight="1">
      <c r="A84" s="420"/>
      <c r="B84" s="425"/>
      <c r="C84" s="420" t="str">
        <f t="shared" si="7"/>
        <v>.</v>
      </c>
      <c r="D84" s="420" t="str">
        <f t="shared" si="5"/>
        <v>.</v>
      </c>
      <c r="E84" s="420"/>
      <c r="F84" s="420"/>
      <c r="G84" s="419"/>
      <c r="H84" s="419" t="str">
        <f t="shared" si="6"/>
        <v>.</v>
      </c>
    </row>
    <row r="85" spans="1:8" ht="20.100000000000001" customHeight="1">
      <c r="A85" s="420"/>
      <c r="B85" s="425"/>
      <c r="C85" s="420" t="str">
        <f t="shared" si="7"/>
        <v>.</v>
      </c>
      <c r="D85" s="420" t="str">
        <f t="shared" si="5"/>
        <v>.</v>
      </c>
      <c r="E85" s="420"/>
      <c r="F85" s="420"/>
      <c r="G85" s="419"/>
      <c r="H85" s="419" t="str">
        <f t="shared" si="6"/>
        <v>.</v>
      </c>
    </row>
    <row r="86" spans="1:8" ht="20.100000000000001" customHeight="1">
      <c r="A86" s="420"/>
      <c r="B86" s="425"/>
      <c r="C86" s="420" t="str">
        <f t="shared" si="7"/>
        <v>.</v>
      </c>
      <c r="D86" s="420" t="str">
        <f t="shared" si="5"/>
        <v>.</v>
      </c>
      <c r="E86" s="420"/>
      <c r="F86" s="420"/>
      <c r="G86" s="419"/>
      <c r="H86" s="419" t="str">
        <f t="shared" si="6"/>
        <v>.</v>
      </c>
    </row>
    <row r="87" spans="1:8" ht="20.100000000000001" customHeight="1">
      <c r="A87" s="420"/>
      <c r="B87" s="425"/>
      <c r="C87" s="420" t="str">
        <f t="shared" si="7"/>
        <v>.</v>
      </c>
      <c r="D87" s="420" t="str">
        <f t="shared" si="5"/>
        <v>.</v>
      </c>
      <c r="E87" s="420"/>
      <c r="F87" s="420"/>
      <c r="G87" s="419"/>
      <c r="H87" s="419" t="str">
        <f t="shared" si="6"/>
        <v>.</v>
      </c>
    </row>
    <row r="88" spans="1:8" ht="20.100000000000001" customHeight="1">
      <c r="A88" s="420"/>
      <c r="B88" s="425"/>
      <c r="C88" s="420" t="str">
        <f t="shared" si="7"/>
        <v>.</v>
      </c>
      <c r="D88" s="420" t="str">
        <f t="shared" si="5"/>
        <v>.</v>
      </c>
      <c r="E88" s="420"/>
      <c r="F88" s="420"/>
      <c r="G88" s="419"/>
      <c r="H88" s="419" t="str">
        <f t="shared" si="6"/>
        <v>.</v>
      </c>
    </row>
    <row r="89" spans="1:8" ht="20.100000000000001" customHeight="1">
      <c r="A89" s="420"/>
      <c r="B89" s="425"/>
      <c r="C89" s="420" t="str">
        <f t="shared" si="7"/>
        <v>.</v>
      </c>
      <c r="D89" s="420" t="str">
        <f t="shared" si="5"/>
        <v>.</v>
      </c>
      <c r="E89" s="420"/>
      <c r="F89" s="420"/>
      <c r="G89" s="419"/>
      <c r="H89" s="419" t="str">
        <f t="shared" si="6"/>
        <v>.</v>
      </c>
    </row>
    <row r="90" spans="1:8" ht="20.100000000000001" customHeight="1">
      <c r="A90" s="420"/>
      <c r="B90" s="425"/>
      <c r="C90" s="420" t="str">
        <f t="shared" si="7"/>
        <v>.</v>
      </c>
      <c r="D90" s="420" t="str">
        <f t="shared" si="5"/>
        <v>.</v>
      </c>
      <c r="E90" s="420"/>
      <c r="F90" s="420"/>
      <c r="G90" s="419"/>
      <c r="H90" s="419" t="str">
        <f t="shared" si="6"/>
        <v>.</v>
      </c>
    </row>
    <row r="91" spans="1:8" ht="20.100000000000001" customHeight="1">
      <c r="A91" s="420"/>
      <c r="B91" s="425"/>
      <c r="C91" s="420" t="str">
        <f t="shared" ref="C91:C92" si="8">IF($B91&gt;=700,VLOOKUP($B91,ceník,2,FALSE),".")</f>
        <v>.</v>
      </c>
      <c r="D91" s="420" t="str">
        <f t="shared" ref="D91:D92" si="9">IF($B91&gt;=1000,VLOOKUP($B91,ceník,3,FALSE),".")</f>
        <v>.</v>
      </c>
      <c r="E91" s="420"/>
      <c r="F91" s="420"/>
      <c r="G91" s="429">
        <f t="shared" ref="G91:G131" si="10">IF($B91&gt;=1000,VLOOKUP($B91,ceník,5,FALSE),)</f>
        <v>0</v>
      </c>
      <c r="H91" s="429" t="str">
        <f t="shared" si="6"/>
        <v>.</v>
      </c>
    </row>
    <row r="92" spans="1:8" ht="20.100000000000001" customHeight="1">
      <c r="A92" s="420"/>
      <c r="B92" s="425"/>
      <c r="C92" s="420" t="str">
        <f t="shared" si="8"/>
        <v>.</v>
      </c>
      <c r="D92" s="420" t="str">
        <f t="shared" si="9"/>
        <v>.</v>
      </c>
      <c r="E92" s="420"/>
      <c r="F92" s="420"/>
      <c r="G92" s="429">
        <f t="shared" si="10"/>
        <v>0</v>
      </c>
      <c r="H92" s="429" t="str">
        <f t="shared" si="6"/>
        <v>.</v>
      </c>
    </row>
    <row r="93" spans="1:8" ht="20.100000000000001" customHeight="1">
      <c r="A93" s="420"/>
      <c r="B93" s="425"/>
      <c r="C93" s="420" t="str">
        <f t="shared" ref="C93:C102" si="11">IF($B93&gt;=700,VLOOKUP($B93,ceník,2,FALSE),".")</f>
        <v>.</v>
      </c>
      <c r="D93" s="420" t="str">
        <f t="shared" ref="D93:D102" si="12">IF($B93&gt;=1000,VLOOKUP($B93,ceník,3,FALSE),".")</f>
        <v>.</v>
      </c>
      <c r="E93" s="420"/>
      <c r="F93" s="420"/>
      <c r="G93" s="429">
        <f t="shared" si="10"/>
        <v>0</v>
      </c>
      <c r="H93" s="429" t="str">
        <f t="shared" si="6"/>
        <v>.</v>
      </c>
    </row>
    <row r="94" spans="1:8" ht="20.100000000000001" customHeight="1">
      <c r="A94" s="420"/>
      <c r="B94" s="425"/>
      <c r="C94" s="420" t="str">
        <f t="shared" si="11"/>
        <v>.</v>
      </c>
      <c r="D94" s="420" t="str">
        <f t="shared" si="12"/>
        <v>.</v>
      </c>
      <c r="E94" s="420"/>
      <c r="F94" s="420"/>
      <c r="G94" s="429">
        <f t="shared" si="10"/>
        <v>0</v>
      </c>
      <c r="H94" s="429" t="str">
        <f t="shared" si="6"/>
        <v>.</v>
      </c>
    </row>
    <row r="95" spans="1:8" ht="20.100000000000001" customHeight="1">
      <c r="A95" s="420"/>
      <c r="B95" s="425"/>
      <c r="C95" s="420" t="str">
        <f t="shared" si="11"/>
        <v>.</v>
      </c>
      <c r="D95" s="420" t="str">
        <f t="shared" si="12"/>
        <v>.</v>
      </c>
      <c r="E95" s="420"/>
      <c r="F95" s="420"/>
      <c r="G95" s="429">
        <f t="shared" si="10"/>
        <v>0</v>
      </c>
      <c r="H95" s="429" t="str">
        <f t="shared" si="6"/>
        <v>.</v>
      </c>
    </row>
    <row r="96" spans="1:8" ht="20.100000000000001" customHeight="1">
      <c r="A96" s="420"/>
      <c r="B96" s="425"/>
      <c r="C96" s="420" t="str">
        <f t="shared" si="11"/>
        <v>.</v>
      </c>
      <c r="D96" s="420" t="str">
        <f t="shared" si="12"/>
        <v>.</v>
      </c>
      <c r="E96" s="420"/>
      <c r="F96" s="420"/>
      <c r="G96" s="429">
        <f t="shared" si="10"/>
        <v>0</v>
      </c>
      <c r="H96" s="429" t="str">
        <f t="shared" si="6"/>
        <v>.</v>
      </c>
    </row>
    <row r="97" spans="1:8" ht="20.100000000000001" customHeight="1">
      <c r="A97" s="420"/>
      <c r="B97" s="425"/>
      <c r="C97" s="420" t="str">
        <f t="shared" si="11"/>
        <v>.</v>
      </c>
      <c r="D97" s="420" t="str">
        <f t="shared" si="12"/>
        <v>.</v>
      </c>
      <c r="E97" s="420"/>
      <c r="F97" s="420"/>
      <c r="G97" s="429">
        <f t="shared" si="10"/>
        <v>0</v>
      </c>
      <c r="H97" s="429" t="str">
        <f t="shared" si="6"/>
        <v>.</v>
      </c>
    </row>
    <row r="98" spans="1:8" ht="20.100000000000001" customHeight="1">
      <c r="A98" s="420"/>
      <c r="B98" s="425"/>
      <c r="C98" s="420" t="str">
        <f t="shared" si="11"/>
        <v>.</v>
      </c>
      <c r="D98" s="420" t="str">
        <f t="shared" si="12"/>
        <v>.</v>
      </c>
      <c r="E98" s="420"/>
      <c r="F98" s="420"/>
      <c r="G98" s="429">
        <f t="shared" si="10"/>
        <v>0</v>
      </c>
      <c r="H98" s="429" t="str">
        <f t="shared" si="6"/>
        <v>.</v>
      </c>
    </row>
    <row r="99" spans="1:8" ht="20.100000000000001" customHeight="1">
      <c r="A99" s="420"/>
      <c r="B99" s="425"/>
      <c r="C99" s="420" t="str">
        <f t="shared" si="11"/>
        <v>.</v>
      </c>
      <c r="D99" s="420" t="str">
        <f t="shared" si="12"/>
        <v>.</v>
      </c>
      <c r="E99" s="420"/>
      <c r="F99" s="420"/>
      <c r="G99" s="429">
        <f t="shared" si="10"/>
        <v>0</v>
      </c>
      <c r="H99" s="429" t="str">
        <f t="shared" si="6"/>
        <v>.</v>
      </c>
    </row>
    <row r="100" spans="1:8" ht="20.100000000000001" customHeight="1">
      <c r="A100" s="420"/>
      <c r="B100" s="425"/>
      <c r="C100" s="420" t="str">
        <f t="shared" si="11"/>
        <v>.</v>
      </c>
      <c r="D100" s="420" t="str">
        <f t="shared" si="12"/>
        <v>.</v>
      </c>
      <c r="E100" s="420"/>
      <c r="F100" s="420"/>
      <c r="G100" s="429">
        <f t="shared" si="10"/>
        <v>0</v>
      </c>
      <c r="H100" s="429" t="str">
        <f t="shared" si="6"/>
        <v>.</v>
      </c>
    </row>
    <row r="101" spans="1:8" ht="20.100000000000001" customHeight="1">
      <c r="A101" s="420"/>
      <c r="B101" s="425"/>
      <c r="C101" s="420" t="str">
        <f t="shared" si="11"/>
        <v>.</v>
      </c>
      <c r="D101" s="420" t="str">
        <f t="shared" si="12"/>
        <v>.</v>
      </c>
      <c r="E101" s="420"/>
      <c r="F101" s="420"/>
      <c r="G101" s="429">
        <f t="shared" si="10"/>
        <v>0</v>
      </c>
      <c r="H101" s="429" t="str">
        <f t="shared" si="6"/>
        <v>.</v>
      </c>
    </row>
    <row r="102" spans="1:8" ht="20.100000000000001" customHeight="1">
      <c r="A102" s="420"/>
      <c r="B102" s="425"/>
      <c r="C102" s="420" t="str">
        <f t="shared" si="11"/>
        <v>.</v>
      </c>
      <c r="D102" s="420" t="str">
        <f t="shared" si="12"/>
        <v>.</v>
      </c>
      <c r="E102" s="420"/>
      <c r="F102" s="420"/>
      <c r="G102" s="429">
        <f t="shared" si="10"/>
        <v>0</v>
      </c>
      <c r="H102" s="429" t="str">
        <f t="shared" si="6"/>
        <v>.</v>
      </c>
    </row>
    <row r="103" spans="1:8" ht="20.100000000000001" customHeight="1">
      <c r="A103" s="420"/>
      <c r="B103" s="425"/>
      <c r="C103" s="420" t="str">
        <f t="shared" ref="C103:C165" si="13">IF($B103&gt;=700,VLOOKUP($B103,ceník,2,FALSE),".")</f>
        <v>.</v>
      </c>
      <c r="D103" s="420" t="str">
        <f t="shared" ref="D103:D165" si="14">IF($B103&gt;=1000,VLOOKUP($B103,ceník,3,FALSE),".")</f>
        <v>.</v>
      </c>
      <c r="E103" s="420"/>
      <c r="F103" s="420"/>
      <c r="G103" s="429">
        <f t="shared" si="10"/>
        <v>0</v>
      </c>
      <c r="H103" s="429" t="str">
        <f t="shared" si="6"/>
        <v>.</v>
      </c>
    </row>
    <row r="104" spans="1:8" ht="20.100000000000001" customHeight="1">
      <c r="A104" s="420"/>
      <c r="B104" s="425"/>
      <c r="C104" s="420" t="str">
        <f t="shared" si="13"/>
        <v>.</v>
      </c>
      <c r="D104" s="420" t="str">
        <f t="shared" si="14"/>
        <v>.</v>
      </c>
      <c r="E104" s="420"/>
      <c r="F104" s="420"/>
      <c r="G104" s="429">
        <f t="shared" si="10"/>
        <v>0</v>
      </c>
      <c r="H104" s="429" t="str">
        <f t="shared" si="6"/>
        <v>.</v>
      </c>
    </row>
    <row r="105" spans="1:8" ht="20.100000000000001" customHeight="1">
      <c r="A105" s="420"/>
      <c r="B105" s="425"/>
      <c r="C105" s="420" t="str">
        <f t="shared" si="13"/>
        <v>.</v>
      </c>
      <c r="D105" s="420" t="str">
        <f t="shared" si="14"/>
        <v>.</v>
      </c>
      <c r="E105" s="420"/>
      <c r="F105" s="420"/>
      <c r="G105" s="429">
        <f t="shared" si="10"/>
        <v>0</v>
      </c>
      <c r="H105" s="429" t="str">
        <f t="shared" si="6"/>
        <v>.</v>
      </c>
    </row>
    <row r="106" spans="1:8" ht="20.100000000000001" customHeight="1">
      <c r="A106" s="420"/>
      <c r="B106" s="425"/>
      <c r="C106" s="420" t="str">
        <f t="shared" si="13"/>
        <v>.</v>
      </c>
      <c r="D106" s="420" t="str">
        <f t="shared" si="14"/>
        <v>.</v>
      </c>
      <c r="E106" s="420"/>
      <c r="F106" s="420"/>
      <c r="G106" s="429">
        <f t="shared" si="10"/>
        <v>0</v>
      </c>
      <c r="H106" s="429" t="str">
        <f t="shared" si="6"/>
        <v>.</v>
      </c>
    </row>
    <row r="107" spans="1:8" ht="20.100000000000001" customHeight="1">
      <c r="A107" s="420"/>
      <c r="B107" s="425"/>
      <c r="C107" s="420" t="str">
        <f t="shared" si="13"/>
        <v>.</v>
      </c>
      <c r="D107" s="420" t="str">
        <f t="shared" si="14"/>
        <v>.</v>
      </c>
      <c r="E107" s="420"/>
      <c r="F107" s="420"/>
      <c r="G107" s="429">
        <f t="shared" si="10"/>
        <v>0</v>
      </c>
      <c r="H107" s="429" t="str">
        <f t="shared" si="6"/>
        <v>.</v>
      </c>
    </row>
    <row r="108" spans="1:8" ht="20.100000000000001" customHeight="1">
      <c r="A108" s="420"/>
      <c r="B108" s="425"/>
      <c r="C108" s="420" t="str">
        <f t="shared" si="13"/>
        <v>.</v>
      </c>
      <c r="D108" s="420" t="str">
        <f t="shared" si="14"/>
        <v>.</v>
      </c>
      <c r="E108" s="420"/>
      <c r="F108" s="420"/>
      <c r="G108" s="429">
        <f t="shared" si="10"/>
        <v>0</v>
      </c>
      <c r="H108" s="429" t="str">
        <f t="shared" si="6"/>
        <v>.</v>
      </c>
    </row>
    <row r="109" spans="1:8" ht="20.100000000000001" customHeight="1">
      <c r="A109" s="420"/>
      <c r="B109" s="425"/>
      <c r="C109" s="420" t="str">
        <f t="shared" si="13"/>
        <v>.</v>
      </c>
      <c r="D109" s="420" t="str">
        <f t="shared" si="14"/>
        <v>.</v>
      </c>
      <c r="E109" s="420"/>
      <c r="F109" s="420"/>
      <c r="G109" s="429">
        <f t="shared" si="10"/>
        <v>0</v>
      </c>
      <c r="H109" s="429" t="str">
        <f t="shared" si="6"/>
        <v>.</v>
      </c>
    </row>
    <row r="110" spans="1:8" ht="20.100000000000001" customHeight="1">
      <c r="A110" s="420"/>
      <c r="B110" s="425"/>
      <c r="C110" s="420" t="str">
        <f t="shared" si="13"/>
        <v>.</v>
      </c>
      <c r="D110" s="420" t="str">
        <f t="shared" si="14"/>
        <v>.</v>
      </c>
      <c r="E110" s="420"/>
      <c r="F110" s="420"/>
      <c r="G110" s="429">
        <f t="shared" si="10"/>
        <v>0</v>
      </c>
      <c r="H110" s="429" t="str">
        <f t="shared" si="6"/>
        <v>.</v>
      </c>
    </row>
    <row r="111" spans="1:8" ht="20.100000000000001" customHeight="1">
      <c r="A111" s="420"/>
      <c r="B111" s="425"/>
      <c r="C111" s="420" t="str">
        <f t="shared" si="13"/>
        <v>.</v>
      </c>
      <c r="D111" s="420" t="str">
        <f t="shared" si="14"/>
        <v>.</v>
      </c>
      <c r="E111" s="420"/>
      <c r="F111" s="420"/>
      <c r="G111" s="429">
        <f t="shared" si="10"/>
        <v>0</v>
      </c>
      <c r="H111" s="429" t="str">
        <f t="shared" si="6"/>
        <v>.</v>
      </c>
    </row>
    <row r="112" spans="1:8" ht="20.100000000000001" customHeight="1">
      <c r="A112" s="420"/>
      <c r="B112" s="425"/>
      <c r="C112" s="420" t="str">
        <f t="shared" si="13"/>
        <v>.</v>
      </c>
      <c r="D112" s="420" t="str">
        <f t="shared" si="14"/>
        <v>.</v>
      </c>
      <c r="E112" s="420"/>
      <c r="F112" s="420"/>
      <c r="G112" s="429">
        <f t="shared" si="10"/>
        <v>0</v>
      </c>
      <c r="H112" s="429" t="str">
        <f t="shared" si="6"/>
        <v>.</v>
      </c>
    </row>
    <row r="113" spans="1:8" ht="20.100000000000001" customHeight="1">
      <c r="A113" s="420"/>
      <c r="B113" s="425"/>
      <c r="C113" s="420" t="str">
        <f t="shared" si="13"/>
        <v>.</v>
      </c>
      <c r="D113" s="420" t="str">
        <f t="shared" si="14"/>
        <v>.</v>
      </c>
      <c r="E113" s="420"/>
      <c r="F113" s="420"/>
      <c r="G113" s="429">
        <f t="shared" si="10"/>
        <v>0</v>
      </c>
      <c r="H113" s="429" t="str">
        <f t="shared" si="6"/>
        <v>.</v>
      </c>
    </row>
    <row r="114" spans="1:8" ht="20.100000000000001" customHeight="1">
      <c r="A114" s="420"/>
      <c r="B114" s="425"/>
      <c r="C114" s="420" t="str">
        <f t="shared" si="13"/>
        <v>.</v>
      </c>
      <c r="D114" s="420" t="str">
        <f t="shared" si="14"/>
        <v>.</v>
      </c>
      <c r="E114" s="420"/>
      <c r="F114" s="420"/>
      <c r="G114" s="429">
        <f t="shared" si="10"/>
        <v>0</v>
      </c>
      <c r="H114" s="429" t="str">
        <f t="shared" si="6"/>
        <v>.</v>
      </c>
    </row>
    <row r="115" spans="1:8" ht="20.100000000000001" customHeight="1">
      <c r="A115" s="420"/>
      <c r="B115" s="425"/>
      <c r="C115" s="420" t="str">
        <f t="shared" si="13"/>
        <v>.</v>
      </c>
      <c r="D115" s="420" t="str">
        <f t="shared" si="14"/>
        <v>.</v>
      </c>
      <c r="E115" s="420"/>
      <c r="F115" s="420"/>
      <c r="G115" s="429">
        <f t="shared" si="10"/>
        <v>0</v>
      </c>
      <c r="H115" s="429" t="str">
        <f t="shared" si="6"/>
        <v>.</v>
      </c>
    </row>
    <row r="116" spans="1:8" ht="20.100000000000001" customHeight="1">
      <c r="A116" s="420"/>
      <c r="B116" s="425"/>
      <c r="C116" s="420" t="str">
        <f t="shared" si="13"/>
        <v>.</v>
      </c>
      <c r="D116" s="420" t="str">
        <f t="shared" si="14"/>
        <v>.</v>
      </c>
      <c r="E116" s="420"/>
      <c r="F116" s="420"/>
      <c r="G116" s="429">
        <f t="shared" si="10"/>
        <v>0</v>
      </c>
      <c r="H116" s="429" t="str">
        <f t="shared" si="6"/>
        <v>.</v>
      </c>
    </row>
    <row r="117" spans="1:8" ht="20.100000000000001" customHeight="1">
      <c r="A117" s="420"/>
      <c r="B117" s="425"/>
      <c r="C117" s="420" t="str">
        <f t="shared" si="13"/>
        <v>.</v>
      </c>
      <c r="D117" s="420" t="str">
        <f t="shared" si="14"/>
        <v>.</v>
      </c>
      <c r="E117" s="420"/>
      <c r="F117" s="420"/>
      <c r="G117" s="429">
        <f t="shared" si="10"/>
        <v>0</v>
      </c>
      <c r="H117" s="429" t="str">
        <f t="shared" ref="H117:H180" si="15">IF(B117&gt;=1000,E117*G117,".")</f>
        <v>.</v>
      </c>
    </row>
    <row r="118" spans="1:8" ht="20.100000000000001" customHeight="1">
      <c r="A118" s="420"/>
      <c r="B118" s="425"/>
      <c r="C118" s="420" t="str">
        <f t="shared" si="13"/>
        <v>.</v>
      </c>
      <c r="D118" s="420" t="str">
        <f t="shared" si="14"/>
        <v>.</v>
      </c>
      <c r="E118" s="420"/>
      <c r="F118" s="420"/>
      <c r="G118" s="429">
        <f t="shared" si="10"/>
        <v>0</v>
      </c>
      <c r="H118" s="429" t="str">
        <f t="shared" si="15"/>
        <v>.</v>
      </c>
    </row>
    <row r="119" spans="1:8" ht="20.100000000000001" customHeight="1">
      <c r="A119" s="420"/>
      <c r="B119" s="425"/>
      <c r="C119" s="420" t="str">
        <f t="shared" si="13"/>
        <v>.</v>
      </c>
      <c r="D119" s="420" t="str">
        <f t="shared" si="14"/>
        <v>.</v>
      </c>
      <c r="E119" s="420"/>
      <c r="F119" s="420"/>
      <c r="G119" s="429">
        <f t="shared" si="10"/>
        <v>0</v>
      </c>
      <c r="H119" s="429" t="str">
        <f t="shared" si="15"/>
        <v>.</v>
      </c>
    </row>
    <row r="120" spans="1:8" ht="20.100000000000001" customHeight="1">
      <c r="A120" s="420"/>
      <c r="B120" s="425"/>
      <c r="C120" s="420" t="str">
        <f t="shared" si="13"/>
        <v>.</v>
      </c>
      <c r="D120" s="420" t="str">
        <f t="shared" si="14"/>
        <v>.</v>
      </c>
      <c r="E120" s="420"/>
      <c r="F120" s="420"/>
      <c r="G120" s="429">
        <f t="shared" si="10"/>
        <v>0</v>
      </c>
      <c r="H120" s="429" t="str">
        <f t="shared" si="15"/>
        <v>.</v>
      </c>
    </row>
    <row r="121" spans="1:8" ht="20.100000000000001" customHeight="1">
      <c r="A121" s="420"/>
      <c r="B121" s="425"/>
      <c r="C121" s="420" t="str">
        <f t="shared" si="13"/>
        <v>.</v>
      </c>
      <c r="D121" s="420" t="str">
        <f t="shared" si="14"/>
        <v>.</v>
      </c>
      <c r="E121" s="420"/>
      <c r="F121" s="420"/>
      <c r="G121" s="429">
        <f t="shared" si="10"/>
        <v>0</v>
      </c>
      <c r="H121" s="429" t="str">
        <f t="shared" si="15"/>
        <v>.</v>
      </c>
    </row>
    <row r="122" spans="1:8" ht="20.100000000000001" customHeight="1">
      <c r="A122" s="420"/>
      <c r="B122" s="425"/>
      <c r="C122" s="420" t="str">
        <f t="shared" si="13"/>
        <v>.</v>
      </c>
      <c r="D122" s="420" t="str">
        <f t="shared" si="14"/>
        <v>.</v>
      </c>
      <c r="E122" s="420"/>
      <c r="F122" s="420"/>
      <c r="G122" s="429">
        <f t="shared" si="10"/>
        <v>0</v>
      </c>
      <c r="H122" s="429" t="str">
        <f t="shared" si="15"/>
        <v>.</v>
      </c>
    </row>
    <row r="123" spans="1:8" ht="20.100000000000001" customHeight="1">
      <c r="A123" s="420"/>
      <c r="B123" s="425"/>
      <c r="C123" s="420" t="str">
        <f t="shared" si="13"/>
        <v>.</v>
      </c>
      <c r="D123" s="420" t="str">
        <f t="shared" si="14"/>
        <v>.</v>
      </c>
      <c r="E123" s="420"/>
      <c r="F123" s="420"/>
      <c r="G123" s="429">
        <f t="shared" si="10"/>
        <v>0</v>
      </c>
      <c r="H123" s="429" t="str">
        <f t="shared" si="15"/>
        <v>.</v>
      </c>
    </row>
    <row r="124" spans="1:8" ht="20.100000000000001" customHeight="1">
      <c r="A124" s="420"/>
      <c r="B124" s="425"/>
      <c r="C124" s="420" t="str">
        <f t="shared" si="13"/>
        <v>.</v>
      </c>
      <c r="D124" s="420" t="str">
        <f t="shared" si="14"/>
        <v>.</v>
      </c>
      <c r="E124" s="420"/>
      <c r="F124" s="420"/>
      <c r="G124" s="429">
        <f t="shared" si="10"/>
        <v>0</v>
      </c>
      <c r="H124" s="429" t="str">
        <f t="shared" si="15"/>
        <v>.</v>
      </c>
    </row>
    <row r="125" spans="1:8" ht="20.100000000000001" customHeight="1">
      <c r="A125" s="420"/>
      <c r="B125" s="425"/>
      <c r="C125" s="420" t="str">
        <f t="shared" si="13"/>
        <v>.</v>
      </c>
      <c r="D125" s="420" t="str">
        <f t="shared" si="14"/>
        <v>.</v>
      </c>
      <c r="E125" s="420"/>
      <c r="F125" s="420"/>
      <c r="G125" s="429">
        <f t="shared" si="10"/>
        <v>0</v>
      </c>
      <c r="H125" s="429" t="str">
        <f t="shared" si="15"/>
        <v>.</v>
      </c>
    </row>
    <row r="126" spans="1:8" ht="20.100000000000001" customHeight="1">
      <c r="A126" s="420"/>
      <c r="B126" s="425"/>
      <c r="C126" s="420" t="str">
        <f t="shared" si="13"/>
        <v>.</v>
      </c>
      <c r="D126" s="420" t="str">
        <f t="shared" si="14"/>
        <v>.</v>
      </c>
      <c r="E126" s="420"/>
      <c r="F126" s="420"/>
      <c r="G126" s="429">
        <f t="shared" si="10"/>
        <v>0</v>
      </c>
      <c r="H126" s="429" t="str">
        <f t="shared" si="15"/>
        <v>.</v>
      </c>
    </row>
    <row r="127" spans="1:8" ht="20.100000000000001" customHeight="1">
      <c r="A127" s="420"/>
      <c r="B127" s="425"/>
      <c r="C127" s="420" t="str">
        <f t="shared" si="13"/>
        <v>.</v>
      </c>
      <c r="D127" s="420" t="str">
        <f t="shared" si="14"/>
        <v>.</v>
      </c>
      <c r="E127" s="420"/>
      <c r="F127" s="420"/>
      <c r="G127" s="429">
        <f t="shared" si="10"/>
        <v>0</v>
      </c>
      <c r="H127" s="429" t="str">
        <f t="shared" si="15"/>
        <v>.</v>
      </c>
    </row>
    <row r="128" spans="1:8" ht="20.100000000000001" customHeight="1">
      <c r="A128" s="420"/>
      <c r="B128" s="425"/>
      <c r="C128" s="420" t="str">
        <f t="shared" si="13"/>
        <v>.</v>
      </c>
      <c r="D128" s="420" t="str">
        <f t="shared" si="14"/>
        <v>.</v>
      </c>
      <c r="E128" s="420"/>
      <c r="F128" s="420"/>
      <c r="G128" s="429">
        <f t="shared" si="10"/>
        <v>0</v>
      </c>
      <c r="H128" s="429" t="str">
        <f t="shared" si="15"/>
        <v>.</v>
      </c>
    </row>
    <row r="129" spans="1:8" ht="20.100000000000001" customHeight="1">
      <c r="A129" s="420"/>
      <c r="B129" s="425"/>
      <c r="C129" s="420" t="str">
        <f t="shared" si="13"/>
        <v>.</v>
      </c>
      <c r="D129" s="420" t="str">
        <f t="shared" si="14"/>
        <v>.</v>
      </c>
      <c r="E129" s="420"/>
      <c r="F129" s="420"/>
      <c r="G129" s="429">
        <f t="shared" si="10"/>
        <v>0</v>
      </c>
      <c r="H129" s="429" t="str">
        <f t="shared" si="15"/>
        <v>.</v>
      </c>
    </row>
    <row r="130" spans="1:8" ht="20.100000000000001" customHeight="1">
      <c r="A130" s="420"/>
      <c r="B130" s="425"/>
      <c r="C130" s="420" t="str">
        <f t="shared" si="13"/>
        <v>.</v>
      </c>
      <c r="D130" s="420" t="str">
        <f t="shared" si="14"/>
        <v>.</v>
      </c>
      <c r="E130" s="420"/>
      <c r="F130" s="420"/>
      <c r="G130" s="429">
        <f t="shared" si="10"/>
        <v>0</v>
      </c>
      <c r="H130" s="429" t="str">
        <f t="shared" si="15"/>
        <v>.</v>
      </c>
    </row>
    <row r="131" spans="1:8" ht="20.100000000000001" customHeight="1">
      <c r="A131" s="420"/>
      <c r="B131" s="425"/>
      <c r="C131" s="420" t="str">
        <f t="shared" si="13"/>
        <v>.</v>
      </c>
      <c r="D131" s="420" t="str">
        <f t="shared" si="14"/>
        <v>.</v>
      </c>
      <c r="E131" s="420"/>
      <c r="F131" s="420"/>
      <c r="G131" s="429">
        <f t="shared" si="10"/>
        <v>0</v>
      </c>
      <c r="H131" s="429" t="str">
        <f t="shared" si="15"/>
        <v>.</v>
      </c>
    </row>
    <row r="132" spans="1:8" ht="20.100000000000001" customHeight="1">
      <c r="A132" s="420"/>
      <c r="B132" s="425"/>
      <c r="C132" s="420" t="str">
        <f t="shared" si="13"/>
        <v>.</v>
      </c>
      <c r="D132" s="420" t="str">
        <f t="shared" si="14"/>
        <v>.</v>
      </c>
      <c r="E132" s="420"/>
      <c r="F132" s="420"/>
      <c r="G132" s="429">
        <f t="shared" ref="G132:G195" si="16">IF($B132&gt;=1000,VLOOKUP($B132,ceník,5,FALSE),)</f>
        <v>0</v>
      </c>
      <c r="H132" s="429" t="str">
        <f t="shared" si="15"/>
        <v>.</v>
      </c>
    </row>
    <row r="133" spans="1:8" ht="20.100000000000001" customHeight="1">
      <c r="A133" s="420"/>
      <c r="B133" s="425"/>
      <c r="C133" s="420" t="str">
        <f t="shared" si="13"/>
        <v>.</v>
      </c>
      <c r="D133" s="420" t="str">
        <f t="shared" si="14"/>
        <v>.</v>
      </c>
      <c r="E133" s="420"/>
      <c r="F133" s="420"/>
      <c r="G133" s="429">
        <f t="shared" si="16"/>
        <v>0</v>
      </c>
      <c r="H133" s="429" t="str">
        <f t="shared" si="15"/>
        <v>.</v>
      </c>
    </row>
    <row r="134" spans="1:8" ht="20.100000000000001" customHeight="1">
      <c r="A134" s="420"/>
      <c r="B134" s="425"/>
      <c r="C134" s="420" t="str">
        <f t="shared" si="13"/>
        <v>.</v>
      </c>
      <c r="D134" s="420" t="str">
        <f t="shared" si="14"/>
        <v>.</v>
      </c>
      <c r="E134" s="420"/>
      <c r="F134" s="420"/>
      <c r="G134" s="429">
        <f t="shared" si="16"/>
        <v>0</v>
      </c>
      <c r="H134" s="429" t="str">
        <f t="shared" si="15"/>
        <v>.</v>
      </c>
    </row>
    <row r="135" spans="1:8" ht="20.100000000000001" customHeight="1">
      <c r="A135" s="420"/>
      <c r="B135" s="425"/>
      <c r="C135" s="420" t="str">
        <f t="shared" si="13"/>
        <v>.</v>
      </c>
      <c r="D135" s="420" t="str">
        <f t="shared" si="14"/>
        <v>.</v>
      </c>
      <c r="E135" s="420"/>
      <c r="F135" s="420"/>
      <c r="G135" s="429">
        <f t="shared" si="16"/>
        <v>0</v>
      </c>
      <c r="H135" s="429" t="str">
        <f t="shared" si="15"/>
        <v>.</v>
      </c>
    </row>
    <row r="136" spans="1:8" ht="20.100000000000001" customHeight="1">
      <c r="A136" s="420"/>
      <c r="B136" s="425"/>
      <c r="C136" s="420" t="str">
        <f t="shared" si="13"/>
        <v>.</v>
      </c>
      <c r="D136" s="420" t="str">
        <f t="shared" si="14"/>
        <v>.</v>
      </c>
      <c r="E136" s="420"/>
      <c r="F136" s="420"/>
      <c r="G136" s="429">
        <f t="shared" si="16"/>
        <v>0</v>
      </c>
      <c r="H136" s="429" t="str">
        <f t="shared" si="15"/>
        <v>.</v>
      </c>
    </row>
    <row r="137" spans="1:8" ht="20.100000000000001" customHeight="1">
      <c r="A137" s="420"/>
      <c r="B137" s="425"/>
      <c r="C137" s="420" t="str">
        <f t="shared" si="13"/>
        <v>.</v>
      </c>
      <c r="D137" s="420" t="str">
        <f t="shared" si="14"/>
        <v>.</v>
      </c>
      <c r="E137" s="420"/>
      <c r="F137" s="420"/>
      <c r="G137" s="429">
        <f t="shared" si="16"/>
        <v>0</v>
      </c>
      <c r="H137" s="429" t="str">
        <f t="shared" si="15"/>
        <v>.</v>
      </c>
    </row>
    <row r="138" spans="1:8" ht="20.100000000000001" customHeight="1">
      <c r="A138" s="420"/>
      <c r="B138" s="425"/>
      <c r="C138" s="420" t="str">
        <f t="shared" si="13"/>
        <v>.</v>
      </c>
      <c r="D138" s="420" t="str">
        <f t="shared" si="14"/>
        <v>.</v>
      </c>
      <c r="E138" s="420"/>
      <c r="F138" s="420"/>
      <c r="G138" s="429">
        <f t="shared" si="16"/>
        <v>0</v>
      </c>
      <c r="H138" s="429" t="str">
        <f t="shared" si="15"/>
        <v>.</v>
      </c>
    </row>
    <row r="139" spans="1:8" ht="20.100000000000001" customHeight="1">
      <c r="A139" s="420"/>
      <c r="B139" s="425"/>
      <c r="C139" s="420" t="str">
        <f t="shared" si="13"/>
        <v>.</v>
      </c>
      <c r="D139" s="420" t="str">
        <f t="shared" si="14"/>
        <v>.</v>
      </c>
      <c r="E139" s="420"/>
      <c r="F139" s="420"/>
      <c r="G139" s="429">
        <f t="shared" si="16"/>
        <v>0</v>
      </c>
      <c r="H139" s="429" t="str">
        <f t="shared" si="15"/>
        <v>.</v>
      </c>
    </row>
    <row r="140" spans="1:8" ht="20.100000000000001" customHeight="1">
      <c r="A140" s="420"/>
      <c r="B140" s="425"/>
      <c r="C140" s="420" t="str">
        <f t="shared" si="13"/>
        <v>.</v>
      </c>
      <c r="D140" s="420" t="str">
        <f t="shared" si="14"/>
        <v>.</v>
      </c>
      <c r="E140" s="420"/>
      <c r="F140" s="420"/>
      <c r="G140" s="429">
        <f t="shared" si="16"/>
        <v>0</v>
      </c>
      <c r="H140" s="429" t="str">
        <f t="shared" si="15"/>
        <v>.</v>
      </c>
    </row>
    <row r="141" spans="1:8" ht="20.100000000000001" customHeight="1">
      <c r="A141" s="420"/>
      <c r="B141" s="425"/>
      <c r="C141" s="420" t="str">
        <f t="shared" si="13"/>
        <v>.</v>
      </c>
      <c r="D141" s="420" t="str">
        <f t="shared" si="14"/>
        <v>.</v>
      </c>
      <c r="E141" s="420"/>
      <c r="F141" s="420"/>
      <c r="G141" s="429">
        <f t="shared" si="16"/>
        <v>0</v>
      </c>
      <c r="H141" s="429" t="str">
        <f t="shared" si="15"/>
        <v>.</v>
      </c>
    </row>
    <row r="142" spans="1:8" ht="20.100000000000001" customHeight="1">
      <c r="A142" s="420"/>
      <c r="B142" s="425"/>
      <c r="C142" s="420" t="str">
        <f t="shared" si="13"/>
        <v>.</v>
      </c>
      <c r="D142" s="420" t="str">
        <f t="shared" si="14"/>
        <v>.</v>
      </c>
      <c r="E142" s="420"/>
      <c r="F142" s="420"/>
      <c r="G142" s="429">
        <f t="shared" si="16"/>
        <v>0</v>
      </c>
      <c r="H142" s="429" t="str">
        <f t="shared" si="15"/>
        <v>.</v>
      </c>
    </row>
    <row r="143" spans="1:8" ht="20.100000000000001" customHeight="1">
      <c r="A143" s="420"/>
      <c r="B143" s="425"/>
      <c r="C143" s="420" t="str">
        <f t="shared" si="13"/>
        <v>.</v>
      </c>
      <c r="D143" s="420" t="str">
        <f t="shared" si="14"/>
        <v>.</v>
      </c>
      <c r="E143" s="420"/>
      <c r="F143" s="420"/>
      <c r="G143" s="429">
        <f t="shared" si="16"/>
        <v>0</v>
      </c>
      <c r="H143" s="429" t="str">
        <f t="shared" si="15"/>
        <v>.</v>
      </c>
    </row>
    <row r="144" spans="1:8" ht="20.100000000000001" customHeight="1">
      <c r="A144" s="420"/>
      <c r="B144" s="425"/>
      <c r="C144" s="420" t="str">
        <f t="shared" si="13"/>
        <v>.</v>
      </c>
      <c r="D144" s="420" t="str">
        <f t="shared" si="14"/>
        <v>.</v>
      </c>
      <c r="E144" s="420"/>
      <c r="F144" s="420"/>
      <c r="G144" s="429">
        <f t="shared" si="16"/>
        <v>0</v>
      </c>
      <c r="H144" s="429" t="str">
        <f t="shared" si="15"/>
        <v>.</v>
      </c>
    </row>
    <row r="145" spans="1:8" ht="20.100000000000001" customHeight="1">
      <c r="A145" s="420"/>
      <c r="B145" s="425"/>
      <c r="C145" s="420" t="str">
        <f t="shared" si="13"/>
        <v>.</v>
      </c>
      <c r="D145" s="420" t="str">
        <f t="shared" si="14"/>
        <v>.</v>
      </c>
      <c r="E145" s="420"/>
      <c r="F145" s="420"/>
      <c r="G145" s="429">
        <f t="shared" si="16"/>
        <v>0</v>
      </c>
      <c r="H145" s="429" t="str">
        <f t="shared" si="15"/>
        <v>.</v>
      </c>
    </row>
    <row r="146" spans="1:8" ht="20.100000000000001" customHeight="1">
      <c r="A146" s="420"/>
      <c r="B146" s="425"/>
      <c r="C146" s="420" t="str">
        <f t="shared" si="13"/>
        <v>.</v>
      </c>
      <c r="D146" s="420" t="str">
        <f t="shared" si="14"/>
        <v>.</v>
      </c>
      <c r="E146" s="420"/>
      <c r="F146" s="420"/>
      <c r="G146" s="429">
        <f t="shared" si="16"/>
        <v>0</v>
      </c>
      <c r="H146" s="429" t="str">
        <f t="shared" si="15"/>
        <v>.</v>
      </c>
    </row>
    <row r="147" spans="1:8" ht="20.100000000000001" customHeight="1">
      <c r="A147" s="420"/>
      <c r="B147" s="425"/>
      <c r="C147" s="420" t="str">
        <f t="shared" si="13"/>
        <v>.</v>
      </c>
      <c r="D147" s="420" t="str">
        <f t="shared" si="14"/>
        <v>.</v>
      </c>
      <c r="E147" s="420"/>
      <c r="F147" s="420"/>
      <c r="G147" s="429">
        <f t="shared" si="16"/>
        <v>0</v>
      </c>
      <c r="H147" s="429" t="str">
        <f t="shared" si="15"/>
        <v>.</v>
      </c>
    </row>
    <row r="148" spans="1:8" ht="20.100000000000001" customHeight="1">
      <c r="A148" s="420"/>
      <c r="B148" s="425"/>
      <c r="C148" s="420" t="str">
        <f t="shared" si="13"/>
        <v>.</v>
      </c>
      <c r="D148" s="420" t="str">
        <f t="shared" si="14"/>
        <v>.</v>
      </c>
      <c r="E148" s="420"/>
      <c r="F148" s="420"/>
      <c r="G148" s="429">
        <f t="shared" si="16"/>
        <v>0</v>
      </c>
      <c r="H148" s="429" t="str">
        <f t="shared" si="15"/>
        <v>.</v>
      </c>
    </row>
    <row r="149" spans="1:8" ht="20.100000000000001" customHeight="1">
      <c r="A149" s="420"/>
      <c r="B149" s="425"/>
      <c r="C149" s="420" t="str">
        <f t="shared" si="13"/>
        <v>.</v>
      </c>
      <c r="D149" s="420" t="str">
        <f t="shared" si="14"/>
        <v>.</v>
      </c>
      <c r="E149" s="420"/>
      <c r="F149" s="420"/>
      <c r="G149" s="429">
        <f t="shared" si="16"/>
        <v>0</v>
      </c>
      <c r="H149" s="429" t="str">
        <f t="shared" si="15"/>
        <v>.</v>
      </c>
    </row>
    <row r="150" spans="1:8" ht="20.100000000000001" customHeight="1">
      <c r="A150" s="420"/>
      <c r="B150" s="425"/>
      <c r="C150" s="420" t="str">
        <f t="shared" si="13"/>
        <v>.</v>
      </c>
      <c r="D150" s="420" t="str">
        <f t="shared" si="14"/>
        <v>.</v>
      </c>
      <c r="E150" s="420"/>
      <c r="F150" s="420"/>
      <c r="G150" s="429">
        <f t="shared" si="16"/>
        <v>0</v>
      </c>
      <c r="H150" s="429" t="str">
        <f t="shared" si="15"/>
        <v>.</v>
      </c>
    </row>
    <row r="151" spans="1:8" ht="20.100000000000001" customHeight="1">
      <c r="A151" s="420"/>
      <c r="B151" s="425"/>
      <c r="C151" s="420" t="str">
        <f t="shared" si="13"/>
        <v>.</v>
      </c>
      <c r="D151" s="420" t="str">
        <f t="shared" si="14"/>
        <v>.</v>
      </c>
      <c r="E151" s="420"/>
      <c r="F151" s="420"/>
      <c r="G151" s="429">
        <f t="shared" si="16"/>
        <v>0</v>
      </c>
      <c r="H151" s="429" t="str">
        <f t="shared" si="15"/>
        <v>.</v>
      </c>
    </row>
    <row r="152" spans="1:8" ht="20.100000000000001" customHeight="1">
      <c r="A152" s="420"/>
      <c r="B152" s="425"/>
      <c r="C152" s="420" t="str">
        <f t="shared" si="13"/>
        <v>.</v>
      </c>
      <c r="D152" s="420" t="str">
        <f t="shared" si="14"/>
        <v>.</v>
      </c>
      <c r="E152" s="420"/>
      <c r="F152" s="420"/>
      <c r="G152" s="429">
        <f t="shared" si="16"/>
        <v>0</v>
      </c>
      <c r="H152" s="429" t="str">
        <f t="shared" si="15"/>
        <v>.</v>
      </c>
    </row>
    <row r="153" spans="1:8" ht="20.100000000000001" customHeight="1">
      <c r="A153" s="420"/>
      <c r="B153" s="425"/>
      <c r="C153" s="420" t="str">
        <f t="shared" si="13"/>
        <v>.</v>
      </c>
      <c r="D153" s="420" t="str">
        <f t="shared" si="14"/>
        <v>.</v>
      </c>
      <c r="E153" s="420"/>
      <c r="F153" s="420"/>
      <c r="G153" s="429">
        <f t="shared" si="16"/>
        <v>0</v>
      </c>
      <c r="H153" s="429" t="str">
        <f t="shared" si="15"/>
        <v>.</v>
      </c>
    </row>
    <row r="154" spans="1:8" ht="20.100000000000001" customHeight="1">
      <c r="A154" s="420"/>
      <c r="B154" s="425"/>
      <c r="C154" s="420" t="str">
        <f t="shared" si="13"/>
        <v>.</v>
      </c>
      <c r="D154" s="420" t="str">
        <f t="shared" si="14"/>
        <v>.</v>
      </c>
      <c r="E154" s="420"/>
      <c r="F154" s="420"/>
      <c r="G154" s="429">
        <f t="shared" si="16"/>
        <v>0</v>
      </c>
      <c r="H154" s="429" t="str">
        <f t="shared" si="15"/>
        <v>.</v>
      </c>
    </row>
    <row r="155" spans="1:8" ht="20.100000000000001" customHeight="1">
      <c r="A155" s="420"/>
      <c r="B155" s="425"/>
      <c r="C155" s="420" t="str">
        <f t="shared" si="13"/>
        <v>.</v>
      </c>
      <c r="D155" s="420" t="str">
        <f t="shared" si="14"/>
        <v>.</v>
      </c>
      <c r="E155" s="420"/>
      <c r="F155" s="420"/>
      <c r="G155" s="429">
        <f t="shared" si="16"/>
        <v>0</v>
      </c>
      <c r="H155" s="429" t="str">
        <f t="shared" si="15"/>
        <v>.</v>
      </c>
    </row>
    <row r="156" spans="1:8" ht="20.100000000000001" customHeight="1">
      <c r="A156" s="420"/>
      <c r="B156" s="425"/>
      <c r="C156" s="420" t="str">
        <f t="shared" si="13"/>
        <v>.</v>
      </c>
      <c r="D156" s="420" t="str">
        <f t="shared" si="14"/>
        <v>.</v>
      </c>
      <c r="E156" s="420"/>
      <c r="F156" s="420"/>
      <c r="G156" s="429">
        <f t="shared" si="16"/>
        <v>0</v>
      </c>
      <c r="H156" s="429" t="str">
        <f t="shared" si="15"/>
        <v>.</v>
      </c>
    </row>
    <row r="157" spans="1:8" ht="20.100000000000001" customHeight="1">
      <c r="A157" s="420"/>
      <c r="B157" s="425"/>
      <c r="C157" s="420" t="str">
        <f t="shared" si="13"/>
        <v>.</v>
      </c>
      <c r="D157" s="420" t="str">
        <f t="shared" si="14"/>
        <v>.</v>
      </c>
      <c r="E157" s="420"/>
      <c r="F157" s="420"/>
      <c r="G157" s="429">
        <f t="shared" si="16"/>
        <v>0</v>
      </c>
      <c r="H157" s="429" t="str">
        <f t="shared" si="15"/>
        <v>.</v>
      </c>
    </row>
    <row r="158" spans="1:8" ht="20.100000000000001" customHeight="1">
      <c r="A158" s="420"/>
      <c r="B158" s="425"/>
      <c r="C158" s="420" t="str">
        <f t="shared" si="13"/>
        <v>.</v>
      </c>
      <c r="D158" s="420" t="str">
        <f t="shared" si="14"/>
        <v>.</v>
      </c>
      <c r="E158" s="420"/>
      <c r="F158" s="420"/>
      <c r="G158" s="429">
        <f t="shared" si="16"/>
        <v>0</v>
      </c>
      <c r="H158" s="429" t="str">
        <f t="shared" si="15"/>
        <v>.</v>
      </c>
    </row>
    <row r="159" spans="1:8" ht="20.100000000000001" customHeight="1">
      <c r="A159" s="420"/>
      <c r="B159" s="425"/>
      <c r="C159" s="420" t="str">
        <f t="shared" si="13"/>
        <v>.</v>
      </c>
      <c r="D159" s="420" t="str">
        <f t="shared" si="14"/>
        <v>.</v>
      </c>
      <c r="E159" s="420"/>
      <c r="F159" s="420"/>
      <c r="G159" s="429">
        <f t="shared" si="16"/>
        <v>0</v>
      </c>
      <c r="H159" s="429" t="str">
        <f t="shared" si="15"/>
        <v>.</v>
      </c>
    </row>
    <row r="160" spans="1:8" ht="20.100000000000001" customHeight="1">
      <c r="A160" s="420"/>
      <c r="B160" s="425"/>
      <c r="C160" s="420" t="str">
        <f t="shared" si="13"/>
        <v>.</v>
      </c>
      <c r="D160" s="420" t="str">
        <f t="shared" si="14"/>
        <v>.</v>
      </c>
      <c r="E160" s="420"/>
      <c r="F160" s="420"/>
      <c r="G160" s="429">
        <f t="shared" si="16"/>
        <v>0</v>
      </c>
      <c r="H160" s="429" t="str">
        <f t="shared" si="15"/>
        <v>.</v>
      </c>
    </row>
    <row r="161" spans="1:8" ht="20.100000000000001" customHeight="1">
      <c r="A161" s="420"/>
      <c r="B161" s="425"/>
      <c r="C161" s="420" t="str">
        <f t="shared" si="13"/>
        <v>.</v>
      </c>
      <c r="D161" s="420" t="str">
        <f t="shared" si="14"/>
        <v>.</v>
      </c>
      <c r="E161" s="420"/>
      <c r="F161" s="420"/>
      <c r="G161" s="429">
        <f t="shared" si="16"/>
        <v>0</v>
      </c>
      <c r="H161" s="429" t="str">
        <f t="shared" si="15"/>
        <v>.</v>
      </c>
    </row>
    <row r="162" spans="1:8" ht="20.100000000000001" customHeight="1">
      <c r="A162" s="420"/>
      <c r="B162" s="425"/>
      <c r="C162" s="420" t="str">
        <f t="shared" si="13"/>
        <v>.</v>
      </c>
      <c r="D162" s="420" t="str">
        <f t="shared" si="14"/>
        <v>.</v>
      </c>
      <c r="E162" s="420"/>
      <c r="F162" s="420"/>
      <c r="G162" s="429">
        <f t="shared" si="16"/>
        <v>0</v>
      </c>
      <c r="H162" s="429" t="str">
        <f t="shared" si="15"/>
        <v>.</v>
      </c>
    </row>
    <row r="163" spans="1:8" ht="20.100000000000001" customHeight="1">
      <c r="A163" s="420"/>
      <c r="B163" s="425"/>
      <c r="C163" s="420" t="str">
        <f t="shared" si="13"/>
        <v>.</v>
      </c>
      <c r="D163" s="420" t="str">
        <f t="shared" si="14"/>
        <v>.</v>
      </c>
      <c r="E163" s="420"/>
      <c r="F163" s="420"/>
      <c r="G163" s="429">
        <f t="shared" si="16"/>
        <v>0</v>
      </c>
      <c r="H163" s="429" t="str">
        <f t="shared" si="15"/>
        <v>.</v>
      </c>
    </row>
    <row r="164" spans="1:8" ht="20.100000000000001" customHeight="1">
      <c r="A164" s="420"/>
      <c r="B164" s="425"/>
      <c r="C164" s="420" t="str">
        <f t="shared" si="13"/>
        <v>.</v>
      </c>
      <c r="D164" s="420" t="str">
        <f t="shared" si="14"/>
        <v>.</v>
      </c>
      <c r="E164" s="420"/>
      <c r="F164" s="420"/>
      <c r="G164" s="429">
        <f t="shared" si="16"/>
        <v>0</v>
      </c>
      <c r="H164" s="429" t="str">
        <f t="shared" si="15"/>
        <v>.</v>
      </c>
    </row>
    <row r="165" spans="1:8" ht="20.100000000000001" customHeight="1">
      <c r="A165" s="420"/>
      <c r="B165" s="425"/>
      <c r="C165" s="420" t="str">
        <f t="shared" si="13"/>
        <v>.</v>
      </c>
      <c r="D165" s="420" t="str">
        <f t="shared" si="14"/>
        <v>.</v>
      </c>
      <c r="E165" s="420"/>
      <c r="F165" s="420"/>
      <c r="G165" s="429">
        <f t="shared" si="16"/>
        <v>0</v>
      </c>
      <c r="H165" s="429" t="str">
        <f t="shared" si="15"/>
        <v>.</v>
      </c>
    </row>
    <row r="166" spans="1:8" ht="20.100000000000001" customHeight="1">
      <c r="A166" s="420"/>
      <c r="B166" s="425"/>
      <c r="C166" s="420" t="str">
        <f t="shared" ref="C166:C229" si="17">IF($B166&gt;=700,VLOOKUP($B166,ceník,2,FALSE),".")</f>
        <v>.</v>
      </c>
      <c r="D166" s="420" t="str">
        <f t="shared" ref="D166:D229" si="18">IF($B166&gt;=1000,VLOOKUP($B166,ceník,3,FALSE),".")</f>
        <v>.</v>
      </c>
      <c r="E166" s="420"/>
      <c r="F166" s="420"/>
      <c r="G166" s="429">
        <f t="shared" si="16"/>
        <v>0</v>
      </c>
      <c r="H166" s="429" t="str">
        <f t="shared" si="15"/>
        <v>.</v>
      </c>
    </row>
    <row r="167" spans="1:8" ht="20.100000000000001" customHeight="1">
      <c r="A167" s="420"/>
      <c r="B167" s="425"/>
      <c r="C167" s="420" t="str">
        <f t="shared" si="17"/>
        <v>.</v>
      </c>
      <c r="D167" s="420" t="str">
        <f t="shared" si="18"/>
        <v>.</v>
      </c>
      <c r="E167" s="420"/>
      <c r="F167" s="420"/>
      <c r="G167" s="429">
        <f t="shared" si="16"/>
        <v>0</v>
      </c>
      <c r="H167" s="429" t="str">
        <f t="shared" si="15"/>
        <v>.</v>
      </c>
    </row>
    <row r="168" spans="1:8" ht="20.100000000000001" customHeight="1">
      <c r="A168" s="420"/>
      <c r="B168" s="425"/>
      <c r="C168" s="420" t="str">
        <f t="shared" si="17"/>
        <v>.</v>
      </c>
      <c r="D168" s="420" t="str">
        <f t="shared" si="18"/>
        <v>.</v>
      </c>
      <c r="E168" s="420"/>
      <c r="F168" s="420"/>
      <c r="G168" s="429">
        <f t="shared" si="16"/>
        <v>0</v>
      </c>
      <c r="H168" s="429" t="str">
        <f t="shared" si="15"/>
        <v>.</v>
      </c>
    </row>
    <row r="169" spans="1:8" ht="20.100000000000001" customHeight="1">
      <c r="A169" s="420"/>
      <c r="B169" s="425"/>
      <c r="C169" s="420" t="str">
        <f t="shared" si="17"/>
        <v>.</v>
      </c>
      <c r="D169" s="420" t="str">
        <f t="shared" si="18"/>
        <v>.</v>
      </c>
      <c r="E169" s="420"/>
      <c r="F169" s="420"/>
      <c r="G169" s="429">
        <f t="shared" si="16"/>
        <v>0</v>
      </c>
      <c r="H169" s="429" t="str">
        <f t="shared" si="15"/>
        <v>.</v>
      </c>
    </row>
    <row r="170" spans="1:8" ht="20.100000000000001" customHeight="1">
      <c r="A170" s="420"/>
      <c r="B170" s="425"/>
      <c r="C170" s="420" t="str">
        <f t="shared" si="17"/>
        <v>.</v>
      </c>
      <c r="D170" s="420" t="str">
        <f t="shared" si="18"/>
        <v>.</v>
      </c>
      <c r="E170" s="420"/>
      <c r="F170" s="420"/>
      <c r="G170" s="429">
        <f t="shared" si="16"/>
        <v>0</v>
      </c>
      <c r="H170" s="429" t="str">
        <f t="shared" si="15"/>
        <v>.</v>
      </c>
    </row>
    <row r="171" spans="1:8" ht="20.100000000000001" customHeight="1">
      <c r="A171" s="420"/>
      <c r="B171" s="425"/>
      <c r="C171" s="420" t="str">
        <f t="shared" si="17"/>
        <v>.</v>
      </c>
      <c r="D171" s="420" t="str">
        <f t="shared" si="18"/>
        <v>.</v>
      </c>
      <c r="E171" s="420"/>
      <c r="F171" s="420"/>
      <c r="G171" s="429">
        <f t="shared" si="16"/>
        <v>0</v>
      </c>
      <c r="H171" s="429" t="str">
        <f t="shared" si="15"/>
        <v>.</v>
      </c>
    </row>
    <row r="172" spans="1:8" ht="20.100000000000001" customHeight="1">
      <c r="A172" s="420"/>
      <c r="B172" s="425"/>
      <c r="C172" s="420" t="str">
        <f t="shared" si="17"/>
        <v>.</v>
      </c>
      <c r="D172" s="420" t="str">
        <f t="shared" si="18"/>
        <v>.</v>
      </c>
      <c r="E172" s="420"/>
      <c r="F172" s="420"/>
      <c r="G172" s="429">
        <f t="shared" si="16"/>
        <v>0</v>
      </c>
      <c r="H172" s="429" t="str">
        <f t="shared" si="15"/>
        <v>.</v>
      </c>
    </row>
    <row r="173" spans="1:8" ht="20.100000000000001" customHeight="1">
      <c r="A173" s="420"/>
      <c r="B173" s="425"/>
      <c r="C173" s="420" t="str">
        <f t="shared" si="17"/>
        <v>.</v>
      </c>
      <c r="D173" s="420" t="str">
        <f t="shared" si="18"/>
        <v>.</v>
      </c>
      <c r="E173" s="420"/>
      <c r="F173" s="420"/>
      <c r="G173" s="429">
        <f t="shared" si="16"/>
        <v>0</v>
      </c>
      <c r="H173" s="429" t="str">
        <f t="shared" si="15"/>
        <v>.</v>
      </c>
    </row>
    <row r="174" spans="1:8" ht="20.100000000000001" customHeight="1">
      <c r="A174" s="420"/>
      <c r="B174" s="425"/>
      <c r="C174" s="420" t="str">
        <f t="shared" si="17"/>
        <v>.</v>
      </c>
      <c r="D174" s="420" t="str">
        <f t="shared" si="18"/>
        <v>.</v>
      </c>
      <c r="E174" s="420"/>
      <c r="F174" s="420"/>
      <c r="G174" s="429">
        <f t="shared" si="16"/>
        <v>0</v>
      </c>
      <c r="H174" s="429" t="str">
        <f t="shared" si="15"/>
        <v>.</v>
      </c>
    </row>
    <row r="175" spans="1:8" ht="20.100000000000001" customHeight="1">
      <c r="A175" s="420"/>
      <c r="B175" s="425"/>
      <c r="C175" s="420" t="str">
        <f t="shared" si="17"/>
        <v>.</v>
      </c>
      <c r="D175" s="420" t="str">
        <f t="shared" si="18"/>
        <v>.</v>
      </c>
      <c r="E175" s="420"/>
      <c r="F175" s="420"/>
      <c r="G175" s="429">
        <f t="shared" si="16"/>
        <v>0</v>
      </c>
      <c r="H175" s="429" t="str">
        <f t="shared" si="15"/>
        <v>.</v>
      </c>
    </row>
    <row r="176" spans="1:8" ht="20.100000000000001" customHeight="1">
      <c r="A176" s="420"/>
      <c r="B176" s="425"/>
      <c r="C176" s="420" t="str">
        <f t="shared" si="17"/>
        <v>.</v>
      </c>
      <c r="D176" s="420" t="str">
        <f t="shared" si="18"/>
        <v>.</v>
      </c>
      <c r="E176" s="420"/>
      <c r="F176" s="420"/>
      <c r="G176" s="429">
        <f t="shared" si="16"/>
        <v>0</v>
      </c>
      <c r="H176" s="429" t="str">
        <f t="shared" si="15"/>
        <v>.</v>
      </c>
    </row>
    <row r="177" spans="1:8" ht="20.100000000000001" customHeight="1">
      <c r="A177" s="420"/>
      <c r="B177" s="425"/>
      <c r="C177" s="420" t="str">
        <f t="shared" si="17"/>
        <v>.</v>
      </c>
      <c r="D177" s="420" t="str">
        <f t="shared" si="18"/>
        <v>.</v>
      </c>
      <c r="E177" s="420"/>
      <c r="F177" s="420"/>
      <c r="G177" s="429">
        <f t="shared" si="16"/>
        <v>0</v>
      </c>
      <c r="H177" s="429" t="str">
        <f t="shared" si="15"/>
        <v>.</v>
      </c>
    </row>
    <row r="178" spans="1:8" ht="20.100000000000001" customHeight="1">
      <c r="A178" s="420"/>
      <c r="B178" s="425"/>
      <c r="C178" s="420" t="str">
        <f t="shared" si="17"/>
        <v>.</v>
      </c>
      <c r="D178" s="420" t="str">
        <f t="shared" si="18"/>
        <v>.</v>
      </c>
      <c r="E178" s="420"/>
      <c r="F178" s="420"/>
      <c r="G178" s="429">
        <f t="shared" si="16"/>
        <v>0</v>
      </c>
      <c r="H178" s="429" t="str">
        <f t="shared" si="15"/>
        <v>.</v>
      </c>
    </row>
    <row r="179" spans="1:8" ht="20.100000000000001" customHeight="1">
      <c r="A179" s="420"/>
      <c r="B179" s="425"/>
      <c r="C179" s="420" t="str">
        <f t="shared" si="17"/>
        <v>.</v>
      </c>
      <c r="D179" s="420" t="str">
        <f t="shared" si="18"/>
        <v>.</v>
      </c>
      <c r="E179" s="420"/>
      <c r="F179" s="420"/>
      <c r="G179" s="429">
        <f t="shared" si="16"/>
        <v>0</v>
      </c>
      <c r="H179" s="429" t="str">
        <f t="shared" si="15"/>
        <v>.</v>
      </c>
    </row>
    <row r="180" spans="1:8" ht="20.100000000000001" customHeight="1">
      <c r="A180" s="420"/>
      <c r="B180" s="425"/>
      <c r="C180" s="420" t="str">
        <f t="shared" si="17"/>
        <v>.</v>
      </c>
      <c r="D180" s="420" t="str">
        <f t="shared" si="18"/>
        <v>.</v>
      </c>
      <c r="E180" s="420"/>
      <c r="F180" s="420"/>
      <c r="G180" s="429">
        <f t="shared" si="16"/>
        <v>0</v>
      </c>
      <c r="H180" s="429" t="str">
        <f t="shared" si="15"/>
        <v>.</v>
      </c>
    </row>
    <row r="181" spans="1:8" ht="20.100000000000001" customHeight="1">
      <c r="A181" s="420"/>
      <c r="B181" s="425"/>
      <c r="C181" s="420" t="str">
        <f t="shared" si="17"/>
        <v>.</v>
      </c>
      <c r="D181" s="420" t="str">
        <f t="shared" si="18"/>
        <v>.</v>
      </c>
      <c r="E181" s="420"/>
      <c r="F181" s="420"/>
      <c r="G181" s="429">
        <f t="shared" si="16"/>
        <v>0</v>
      </c>
      <c r="H181" s="429" t="str">
        <f t="shared" ref="H181:H244" si="19">IF(B181&gt;=1000,E181*G181,".")</f>
        <v>.</v>
      </c>
    </row>
    <row r="182" spans="1:8" ht="20.100000000000001" customHeight="1">
      <c r="A182" s="420"/>
      <c r="B182" s="425"/>
      <c r="C182" s="420" t="str">
        <f t="shared" si="17"/>
        <v>.</v>
      </c>
      <c r="D182" s="420" t="str">
        <f t="shared" si="18"/>
        <v>.</v>
      </c>
      <c r="E182" s="420"/>
      <c r="F182" s="420"/>
      <c r="G182" s="429">
        <f t="shared" si="16"/>
        <v>0</v>
      </c>
      <c r="H182" s="429" t="str">
        <f t="shared" si="19"/>
        <v>.</v>
      </c>
    </row>
    <row r="183" spans="1:8" ht="20.100000000000001" customHeight="1">
      <c r="A183" s="420"/>
      <c r="B183" s="425"/>
      <c r="C183" s="420" t="str">
        <f t="shared" si="17"/>
        <v>.</v>
      </c>
      <c r="D183" s="420" t="str">
        <f t="shared" si="18"/>
        <v>.</v>
      </c>
      <c r="E183" s="420"/>
      <c r="F183" s="420"/>
      <c r="G183" s="429">
        <f t="shared" si="16"/>
        <v>0</v>
      </c>
      <c r="H183" s="429" t="str">
        <f t="shared" si="19"/>
        <v>.</v>
      </c>
    </row>
    <row r="184" spans="1:8" ht="20.100000000000001" customHeight="1">
      <c r="A184" s="420"/>
      <c r="B184" s="425"/>
      <c r="C184" s="420" t="str">
        <f t="shared" si="17"/>
        <v>.</v>
      </c>
      <c r="D184" s="420" t="str">
        <f t="shared" si="18"/>
        <v>.</v>
      </c>
      <c r="E184" s="420"/>
      <c r="F184" s="420"/>
      <c r="G184" s="429">
        <f t="shared" si="16"/>
        <v>0</v>
      </c>
      <c r="H184" s="429" t="str">
        <f t="shared" si="19"/>
        <v>.</v>
      </c>
    </row>
    <row r="185" spans="1:8" ht="20.100000000000001" customHeight="1">
      <c r="A185" s="420"/>
      <c r="B185" s="425"/>
      <c r="C185" s="420" t="str">
        <f t="shared" si="17"/>
        <v>.</v>
      </c>
      <c r="D185" s="420" t="str">
        <f t="shared" si="18"/>
        <v>.</v>
      </c>
      <c r="E185" s="420"/>
      <c r="F185" s="420"/>
      <c r="G185" s="429">
        <f t="shared" si="16"/>
        <v>0</v>
      </c>
      <c r="H185" s="429" t="str">
        <f t="shared" si="19"/>
        <v>.</v>
      </c>
    </row>
    <row r="186" spans="1:8" ht="20.100000000000001" customHeight="1">
      <c r="A186" s="420"/>
      <c r="B186" s="425"/>
      <c r="C186" s="420" t="str">
        <f t="shared" si="17"/>
        <v>.</v>
      </c>
      <c r="D186" s="420" t="str">
        <f t="shared" si="18"/>
        <v>.</v>
      </c>
      <c r="E186" s="420"/>
      <c r="F186" s="420"/>
      <c r="G186" s="429">
        <f t="shared" si="16"/>
        <v>0</v>
      </c>
      <c r="H186" s="429" t="str">
        <f t="shared" si="19"/>
        <v>.</v>
      </c>
    </row>
    <row r="187" spans="1:8" ht="20.100000000000001" customHeight="1">
      <c r="A187" s="420"/>
      <c r="B187" s="425"/>
      <c r="C187" s="420" t="str">
        <f t="shared" si="17"/>
        <v>.</v>
      </c>
      <c r="D187" s="420" t="str">
        <f t="shared" si="18"/>
        <v>.</v>
      </c>
      <c r="E187" s="420"/>
      <c r="F187" s="420"/>
      <c r="G187" s="429">
        <f t="shared" si="16"/>
        <v>0</v>
      </c>
      <c r="H187" s="429" t="str">
        <f t="shared" si="19"/>
        <v>.</v>
      </c>
    </row>
    <row r="188" spans="1:8" ht="20.100000000000001" customHeight="1">
      <c r="A188" s="420"/>
      <c r="B188" s="425"/>
      <c r="C188" s="420" t="str">
        <f t="shared" si="17"/>
        <v>.</v>
      </c>
      <c r="D188" s="420" t="str">
        <f t="shared" si="18"/>
        <v>.</v>
      </c>
      <c r="E188" s="420"/>
      <c r="F188" s="420"/>
      <c r="G188" s="429">
        <f t="shared" si="16"/>
        <v>0</v>
      </c>
      <c r="H188" s="429" t="str">
        <f t="shared" si="19"/>
        <v>.</v>
      </c>
    </row>
    <row r="189" spans="1:8" ht="20.100000000000001" customHeight="1">
      <c r="A189" s="420"/>
      <c r="B189" s="425"/>
      <c r="C189" s="420" t="str">
        <f t="shared" si="17"/>
        <v>.</v>
      </c>
      <c r="D189" s="420" t="str">
        <f t="shared" si="18"/>
        <v>.</v>
      </c>
      <c r="E189" s="420"/>
      <c r="F189" s="420"/>
      <c r="G189" s="429">
        <f t="shared" si="16"/>
        <v>0</v>
      </c>
      <c r="H189" s="429" t="str">
        <f t="shared" si="19"/>
        <v>.</v>
      </c>
    </row>
    <row r="190" spans="1:8" ht="20.100000000000001" customHeight="1">
      <c r="A190" s="420"/>
      <c r="B190" s="425"/>
      <c r="C190" s="420" t="str">
        <f t="shared" si="17"/>
        <v>.</v>
      </c>
      <c r="D190" s="420" t="str">
        <f t="shared" si="18"/>
        <v>.</v>
      </c>
      <c r="E190" s="420"/>
      <c r="F190" s="420"/>
      <c r="G190" s="429">
        <f t="shared" si="16"/>
        <v>0</v>
      </c>
      <c r="H190" s="429" t="str">
        <f t="shared" si="19"/>
        <v>.</v>
      </c>
    </row>
    <row r="191" spans="1:8" ht="20.100000000000001" customHeight="1">
      <c r="A191" s="420"/>
      <c r="B191" s="425"/>
      <c r="C191" s="420" t="str">
        <f t="shared" si="17"/>
        <v>.</v>
      </c>
      <c r="D191" s="420" t="str">
        <f t="shared" si="18"/>
        <v>.</v>
      </c>
      <c r="E191" s="420"/>
      <c r="F191" s="420"/>
      <c r="G191" s="429">
        <f t="shared" si="16"/>
        <v>0</v>
      </c>
      <c r="H191" s="429" t="str">
        <f t="shared" si="19"/>
        <v>.</v>
      </c>
    </row>
    <row r="192" spans="1:8" ht="20.100000000000001" customHeight="1">
      <c r="A192" s="420"/>
      <c r="B192" s="425"/>
      <c r="C192" s="420" t="str">
        <f t="shared" si="17"/>
        <v>.</v>
      </c>
      <c r="D192" s="420" t="str">
        <f t="shared" si="18"/>
        <v>.</v>
      </c>
      <c r="E192" s="420"/>
      <c r="F192" s="420"/>
      <c r="G192" s="429">
        <f t="shared" si="16"/>
        <v>0</v>
      </c>
      <c r="H192" s="429" t="str">
        <f t="shared" si="19"/>
        <v>.</v>
      </c>
    </row>
    <row r="193" spans="1:8" ht="20.100000000000001" customHeight="1">
      <c r="A193" s="420"/>
      <c r="B193" s="425"/>
      <c r="C193" s="420" t="str">
        <f t="shared" si="17"/>
        <v>.</v>
      </c>
      <c r="D193" s="420" t="str">
        <f t="shared" si="18"/>
        <v>.</v>
      </c>
      <c r="E193" s="420"/>
      <c r="F193" s="420"/>
      <c r="G193" s="429">
        <f t="shared" si="16"/>
        <v>0</v>
      </c>
      <c r="H193" s="429" t="str">
        <f t="shared" si="19"/>
        <v>.</v>
      </c>
    </row>
    <row r="194" spans="1:8" ht="20.100000000000001" customHeight="1">
      <c r="A194" s="420"/>
      <c r="B194" s="425"/>
      <c r="C194" s="420" t="str">
        <f t="shared" si="17"/>
        <v>.</v>
      </c>
      <c r="D194" s="420" t="str">
        <f t="shared" si="18"/>
        <v>.</v>
      </c>
      <c r="E194" s="420"/>
      <c r="F194" s="420"/>
      <c r="G194" s="429">
        <f t="shared" si="16"/>
        <v>0</v>
      </c>
      <c r="H194" s="429" t="str">
        <f t="shared" si="19"/>
        <v>.</v>
      </c>
    </row>
    <row r="195" spans="1:8" ht="20.100000000000001" customHeight="1">
      <c r="A195" s="420"/>
      <c r="B195" s="425"/>
      <c r="C195" s="420" t="str">
        <f t="shared" si="17"/>
        <v>.</v>
      </c>
      <c r="D195" s="420" t="str">
        <f t="shared" si="18"/>
        <v>.</v>
      </c>
      <c r="E195" s="420"/>
      <c r="F195" s="420"/>
      <c r="G195" s="429">
        <f t="shared" si="16"/>
        <v>0</v>
      </c>
      <c r="H195" s="429" t="str">
        <f t="shared" si="19"/>
        <v>.</v>
      </c>
    </row>
    <row r="196" spans="1:8" ht="20.100000000000001" customHeight="1">
      <c r="A196" s="420"/>
      <c r="B196" s="425"/>
      <c r="C196" s="420" t="str">
        <f t="shared" si="17"/>
        <v>.</v>
      </c>
      <c r="D196" s="420" t="str">
        <f t="shared" si="18"/>
        <v>.</v>
      </c>
      <c r="E196" s="420"/>
      <c r="F196" s="420"/>
      <c r="G196" s="429">
        <f t="shared" ref="G196:G259" si="20">IF($B196&gt;=1000,VLOOKUP($B196,ceník,5,FALSE),)</f>
        <v>0</v>
      </c>
      <c r="H196" s="429" t="str">
        <f t="shared" si="19"/>
        <v>.</v>
      </c>
    </row>
    <row r="197" spans="1:8" ht="20.100000000000001" customHeight="1">
      <c r="A197" s="420"/>
      <c r="B197" s="425"/>
      <c r="C197" s="420" t="str">
        <f t="shared" si="17"/>
        <v>.</v>
      </c>
      <c r="D197" s="420" t="str">
        <f t="shared" si="18"/>
        <v>.</v>
      </c>
      <c r="E197" s="420"/>
      <c r="F197" s="420"/>
      <c r="G197" s="429">
        <f t="shared" si="20"/>
        <v>0</v>
      </c>
      <c r="H197" s="429" t="str">
        <f t="shared" si="19"/>
        <v>.</v>
      </c>
    </row>
    <row r="198" spans="1:8" ht="20.100000000000001" customHeight="1">
      <c r="A198" s="420"/>
      <c r="B198" s="425"/>
      <c r="C198" s="420" t="str">
        <f t="shared" si="17"/>
        <v>.</v>
      </c>
      <c r="D198" s="420" t="str">
        <f t="shared" si="18"/>
        <v>.</v>
      </c>
      <c r="E198" s="420"/>
      <c r="F198" s="420"/>
      <c r="G198" s="429">
        <f t="shared" si="20"/>
        <v>0</v>
      </c>
      <c r="H198" s="429" t="str">
        <f t="shared" si="19"/>
        <v>.</v>
      </c>
    </row>
    <row r="199" spans="1:8" ht="20.100000000000001" customHeight="1">
      <c r="A199" s="420"/>
      <c r="B199" s="425"/>
      <c r="C199" s="420" t="str">
        <f t="shared" si="17"/>
        <v>.</v>
      </c>
      <c r="D199" s="420" t="str">
        <f t="shared" si="18"/>
        <v>.</v>
      </c>
      <c r="E199" s="420"/>
      <c r="F199" s="420"/>
      <c r="G199" s="429">
        <f t="shared" si="20"/>
        <v>0</v>
      </c>
      <c r="H199" s="429" t="str">
        <f t="shared" si="19"/>
        <v>.</v>
      </c>
    </row>
    <row r="200" spans="1:8" ht="20.100000000000001" customHeight="1">
      <c r="A200" s="420"/>
      <c r="B200" s="425"/>
      <c r="C200" s="420" t="str">
        <f t="shared" si="17"/>
        <v>.</v>
      </c>
      <c r="D200" s="420" t="str">
        <f t="shared" si="18"/>
        <v>.</v>
      </c>
      <c r="E200" s="420"/>
      <c r="F200" s="420"/>
      <c r="G200" s="429">
        <f t="shared" si="20"/>
        <v>0</v>
      </c>
      <c r="H200" s="429" t="str">
        <f t="shared" si="19"/>
        <v>.</v>
      </c>
    </row>
    <row r="201" spans="1:8" ht="20.100000000000001" customHeight="1">
      <c r="A201" s="420"/>
      <c r="B201" s="425"/>
      <c r="C201" s="420" t="str">
        <f t="shared" si="17"/>
        <v>.</v>
      </c>
      <c r="D201" s="420" t="str">
        <f t="shared" si="18"/>
        <v>.</v>
      </c>
      <c r="E201" s="420"/>
      <c r="F201" s="420"/>
      <c r="G201" s="429">
        <f t="shared" si="20"/>
        <v>0</v>
      </c>
      <c r="H201" s="429" t="str">
        <f t="shared" si="19"/>
        <v>.</v>
      </c>
    </row>
    <row r="202" spans="1:8" ht="20.100000000000001" customHeight="1">
      <c r="A202" s="420"/>
      <c r="B202" s="425"/>
      <c r="C202" s="420" t="str">
        <f t="shared" si="17"/>
        <v>.</v>
      </c>
      <c r="D202" s="420" t="str">
        <f t="shared" si="18"/>
        <v>.</v>
      </c>
      <c r="E202" s="420"/>
      <c r="F202" s="420"/>
      <c r="G202" s="429">
        <f t="shared" si="20"/>
        <v>0</v>
      </c>
      <c r="H202" s="429" t="str">
        <f t="shared" si="19"/>
        <v>.</v>
      </c>
    </row>
    <row r="203" spans="1:8" ht="20.100000000000001" customHeight="1">
      <c r="A203" s="420"/>
      <c r="B203" s="425"/>
      <c r="C203" s="420" t="str">
        <f t="shared" si="17"/>
        <v>.</v>
      </c>
      <c r="D203" s="420" t="str">
        <f t="shared" si="18"/>
        <v>.</v>
      </c>
      <c r="E203" s="420"/>
      <c r="F203" s="420"/>
      <c r="G203" s="429">
        <f t="shared" si="20"/>
        <v>0</v>
      </c>
      <c r="H203" s="429" t="str">
        <f t="shared" si="19"/>
        <v>.</v>
      </c>
    </row>
    <row r="204" spans="1:8" ht="20.100000000000001" customHeight="1">
      <c r="A204" s="420"/>
      <c r="B204" s="425"/>
      <c r="C204" s="420" t="str">
        <f t="shared" si="17"/>
        <v>.</v>
      </c>
      <c r="D204" s="420" t="str">
        <f t="shared" si="18"/>
        <v>.</v>
      </c>
      <c r="E204" s="420"/>
      <c r="F204" s="420"/>
      <c r="G204" s="429">
        <f t="shared" si="20"/>
        <v>0</v>
      </c>
      <c r="H204" s="429" t="str">
        <f t="shared" si="19"/>
        <v>.</v>
      </c>
    </row>
    <row r="205" spans="1:8" ht="20.100000000000001" customHeight="1">
      <c r="A205" s="420"/>
      <c r="B205" s="425"/>
      <c r="C205" s="420" t="str">
        <f t="shared" si="17"/>
        <v>.</v>
      </c>
      <c r="D205" s="420" t="str">
        <f t="shared" si="18"/>
        <v>.</v>
      </c>
      <c r="E205" s="420"/>
      <c r="F205" s="420"/>
      <c r="G205" s="429">
        <f t="shared" si="20"/>
        <v>0</v>
      </c>
      <c r="H205" s="429" t="str">
        <f t="shared" si="19"/>
        <v>.</v>
      </c>
    </row>
    <row r="206" spans="1:8" ht="20.100000000000001" customHeight="1">
      <c r="A206" s="420"/>
      <c r="B206" s="425"/>
      <c r="C206" s="420" t="str">
        <f t="shared" si="17"/>
        <v>.</v>
      </c>
      <c r="D206" s="420" t="str">
        <f t="shared" si="18"/>
        <v>.</v>
      </c>
      <c r="E206" s="420"/>
      <c r="F206" s="420"/>
      <c r="G206" s="429">
        <f t="shared" si="20"/>
        <v>0</v>
      </c>
      <c r="H206" s="429" t="str">
        <f t="shared" si="19"/>
        <v>.</v>
      </c>
    </row>
    <row r="207" spans="1:8" ht="20.100000000000001" customHeight="1">
      <c r="A207" s="420"/>
      <c r="B207" s="425"/>
      <c r="C207" s="420" t="str">
        <f t="shared" si="17"/>
        <v>.</v>
      </c>
      <c r="D207" s="420" t="str">
        <f t="shared" si="18"/>
        <v>.</v>
      </c>
      <c r="E207" s="420"/>
      <c r="F207" s="420"/>
      <c r="G207" s="429">
        <f t="shared" si="20"/>
        <v>0</v>
      </c>
      <c r="H207" s="429" t="str">
        <f t="shared" si="19"/>
        <v>.</v>
      </c>
    </row>
    <row r="208" spans="1:8" ht="20.100000000000001" customHeight="1">
      <c r="A208" s="420"/>
      <c r="B208" s="425"/>
      <c r="C208" s="420" t="str">
        <f t="shared" si="17"/>
        <v>.</v>
      </c>
      <c r="D208" s="420" t="str">
        <f t="shared" si="18"/>
        <v>.</v>
      </c>
      <c r="E208" s="420"/>
      <c r="F208" s="420"/>
      <c r="G208" s="429">
        <f t="shared" si="20"/>
        <v>0</v>
      </c>
      <c r="H208" s="429" t="str">
        <f t="shared" si="19"/>
        <v>.</v>
      </c>
    </row>
    <row r="209" spans="1:8" ht="20.100000000000001" customHeight="1">
      <c r="A209" s="420"/>
      <c r="B209" s="425"/>
      <c r="C209" s="420" t="str">
        <f t="shared" si="17"/>
        <v>.</v>
      </c>
      <c r="D209" s="420" t="str">
        <f t="shared" si="18"/>
        <v>.</v>
      </c>
      <c r="E209" s="420"/>
      <c r="F209" s="420"/>
      <c r="G209" s="429">
        <f t="shared" si="20"/>
        <v>0</v>
      </c>
      <c r="H209" s="429" t="str">
        <f t="shared" si="19"/>
        <v>.</v>
      </c>
    </row>
    <row r="210" spans="1:8" ht="20.100000000000001" customHeight="1">
      <c r="A210" s="420"/>
      <c r="B210" s="425"/>
      <c r="C210" s="420" t="str">
        <f t="shared" si="17"/>
        <v>.</v>
      </c>
      <c r="D210" s="420" t="str">
        <f t="shared" si="18"/>
        <v>.</v>
      </c>
      <c r="E210" s="420"/>
      <c r="F210" s="420"/>
      <c r="G210" s="429">
        <f t="shared" si="20"/>
        <v>0</v>
      </c>
      <c r="H210" s="429" t="str">
        <f t="shared" si="19"/>
        <v>.</v>
      </c>
    </row>
    <row r="211" spans="1:8" ht="20.100000000000001" customHeight="1">
      <c r="A211" s="420"/>
      <c r="B211" s="425"/>
      <c r="C211" s="420" t="str">
        <f t="shared" si="17"/>
        <v>.</v>
      </c>
      <c r="D211" s="420" t="str">
        <f t="shared" si="18"/>
        <v>.</v>
      </c>
      <c r="E211" s="420"/>
      <c r="F211" s="420"/>
      <c r="G211" s="429">
        <f t="shared" si="20"/>
        <v>0</v>
      </c>
      <c r="H211" s="429" t="str">
        <f t="shared" si="19"/>
        <v>.</v>
      </c>
    </row>
    <row r="212" spans="1:8" ht="20.100000000000001" customHeight="1">
      <c r="A212" s="420"/>
      <c r="B212" s="425"/>
      <c r="C212" s="420" t="str">
        <f t="shared" si="17"/>
        <v>.</v>
      </c>
      <c r="D212" s="420" t="str">
        <f t="shared" si="18"/>
        <v>.</v>
      </c>
      <c r="E212" s="420"/>
      <c r="F212" s="420"/>
      <c r="G212" s="429">
        <f t="shared" si="20"/>
        <v>0</v>
      </c>
      <c r="H212" s="429" t="str">
        <f t="shared" si="19"/>
        <v>.</v>
      </c>
    </row>
    <row r="213" spans="1:8" ht="20.100000000000001" customHeight="1">
      <c r="A213" s="420"/>
      <c r="B213" s="425"/>
      <c r="C213" s="420" t="str">
        <f t="shared" si="17"/>
        <v>.</v>
      </c>
      <c r="D213" s="420" t="str">
        <f t="shared" si="18"/>
        <v>.</v>
      </c>
      <c r="E213" s="420"/>
      <c r="F213" s="420"/>
      <c r="G213" s="429">
        <f t="shared" si="20"/>
        <v>0</v>
      </c>
      <c r="H213" s="429" t="str">
        <f t="shared" si="19"/>
        <v>.</v>
      </c>
    </row>
    <row r="214" spans="1:8" ht="20.100000000000001" customHeight="1">
      <c r="A214" s="420"/>
      <c r="B214" s="425"/>
      <c r="C214" s="420" t="str">
        <f t="shared" si="17"/>
        <v>.</v>
      </c>
      <c r="D214" s="420" t="str">
        <f t="shared" si="18"/>
        <v>.</v>
      </c>
      <c r="E214" s="420"/>
      <c r="F214" s="420"/>
      <c r="G214" s="429">
        <f t="shared" si="20"/>
        <v>0</v>
      </c>
      <c r="H214" s="429" t="str">
        <f t="shared" si="19"/>
        <v>.</v>
      </c>
    </row>
    <row r="215" spans="1:8" ht="20.100000000000001" customHeight="1">
      <c r="A215" s="420"/>
      <c r="B215" s="425"/>
      <c r="C215" s="420" t="str">
        <f t="shared" si="17"/>
        <v>.</v>
      </c>
      <c r="D215" s="420" t="str">
        <f t="shared" si="18"/>
        <v>.</v>
      </c>
      <c r="E215" s="420"/>
      <c r="F215" s="420"/>
      <c r="G215" s="429">
        <f t="shared" si="20"/>
        <v>0</v>
      </c>
      <c r="H215" s="429" t="str">
        <f t="shared" si="19"/>
        <v>.</v>
      </c>
    </row>
    <row r="216" spans="1:8" ht="20.100000000000001" customHeight="1">
      <c r="A216" s="420"/>
      <c r="B216" s="425"/>
      <c r="C216" s="420" t="str">
        <f t="shared" si="17"/>
        <v>.</v>
      </c>
      <c r="D216" s="420" t="str">
        <f t="shared" si="18"/>
        <v>.</v>
      </c>
      <c r="E216" s="420"/>
      <c r="F216" s="420"/>
      <c r="G216" s="429">
        <f t="shared" si="20"/>
        <v>0</v>
      </c>
      <c r="H216" s="429" t="str">
        <f t="shared" si="19"/>
        <v>.</v>
      </c>
    </row>
    <row r="217" spans="1:8" ht="20.100000000000001" customHeight="1">
      <c r="A217" s="420"/>
      <c r="B217" s="425"/>
      <c r="C217" s="420" t="str">
        <f t="shared" si="17"/>
        <v>.</v>
      </c>
      <c r="D217" s="420" t="str">
        <f t="shared" si="18"/>
        <v>.</v>
      </c>
      <c r="E217" s="420"/>
      <c r="F217" s="420"/>
      <c r="G217" s="429">
        <f t="shared" si="20"/>
        <v>0</v>
      </c>
      <c r="H217" s="429" t="str">
        <f t="shared" si="19"/>
        <v>.</v>
      </c>
    </row>
    <row r="218" spans="1:8" ht="20.100000000000001" customHeight="1">
      <c r="A218" s="420"/>
      <c r="B218" s="425"/>
      <c r="C218" s="420" t="str">
        <f t="shared" si="17"/>
        <v>.</v>
      </c>
      <c r="D218" s="420" t="str">
        <f t="shared" si="18"/>
        <v>.</v>
      </c>
      <c r="E218" s="420"/>
      <c r="F218" s="420"/>
      <c r="G218" s="429">
        <f t="shared" si="20"/>
        <v>0</v>
      </c>
      <c r="H218" s="429" t="str">
        <f t="shared" si="19"/>
        <v>.</v>
      </c>
    </row>
    <row r="219" spans="1:8" ht="20.100000000000001" customHeight="1">
      <c r="A219" s="420"/>
      <c r="B219" s="425"/>
      <c r="C219" s="420" t="str">
        <f t="shared" si="17"/>
        <v>.</v>
      </c>
      <c r="D219" s="420" t="str">
        <f t="shared" si="18"/>
        <v>.</v>
      </c>
      <c r="E219" s="420"/>
      <c r="F219" s="420"/>
      <c r="G219" s="429">
        <f t="shared" si="20"/>
        <v>0</v>
      </c>
      <c r="H219" s="429" t="str">
        <f t="shared" si="19"/>
        <v>.</v>
      </c>
    </row>
    <row r="220" spans="1:8" ht="20.100000000000001" customHeight="1">
      <c r="A220" s="420"/>
      <c r="B220" s="425"/>
      <c r="C220" s="420" t="str">
        <f t="shared" si="17"/>
        <v>.</v>
      </c>
      <c r="D220" s="420" t="str">
        <f t="shared" si="18"/>
        <v>.</v>
      </c>
      <c r="E220" s="420"/>
      <c r="F220" s="420"/>
      <c r="G220" s="429">
        <f t="shared" si="20"/>
        <v>0</v>
      </c>
      <c r="H220" s="429" t="str">
        <f t="shared" si="19"/>
        <v>.</v>
      </c>
    </row>
    <row r="221" spans="1:8" ht="20.100000000000001" customHeight="1">
      <c r="A221" s="420"/>
      <c r="B221" s="425"/>
      <c r="C221" s="420" t="str">
        <f t="shared" si="17"/>
        <v>.</v>
      </c>
      <c r="D221" s="420" t="str">
        <f t="shared" si="18"/>
        <v>.</v>
      </c>
      <c r="E221" s="420"/>
      <c r="F221" s="420"/>
      <c r="G221" s="429">
        <f t="shared" si="20"/>
        <v>0</v>
      </c>
      <c r="H221" s="429" t="str">
        <f t="shared" si="19"/>
        <v>.</v>
      </c>
    </row>
    <row r="222" spans="1:8" ht="20.100000000000001" customHeight="1">
      <c r="A222" s="420"/>
      <c r="B222" s="425"/>
      <c r="C222" s="420" t="str">
        <f t="shared" si="17"/>
        <v>.</v>
      </c>
      <c r="D222" s="420" t="str">
        <f t="shared" si="18"/>
        <v>.</v>
      </c>
      <c r="E222" s="420"/>
      <c r="F222" s="420"/>
      <c r="G222" s="429">
        <f t="shared" si="20"/>
        <v>0</v>
      </c>
      <c r="H222" s="429" t="str">
        <f t="shared" si="19"/>
        <v>.</v>
      </c>
    </row>
    <row r="223" spans="1:8" ht="20.100000000000001" customHeight="1">
      <c r="A223" s="420"/>
      <c r="B223" s="425"/>
      <c r="C223" s="420" t="str">
        <f t="shared" si="17"/>
        <v>.</v>
      </c>
      <c r="D223" s="420" t="str">
        <f t="shared" si="18"/>
        <v>.</v>
      </c>
      <c r="E223" s="420"/>
      <c r="F223" s="420"/>
      <c r="G223" s="429">
        <f t="shared" si="20"/>
        <v>0</v>
      </c>
      <c r="H223" s="429" t="str">
        <f t="shared" si="19"/>
        <v>.</v>
      </c>
    </row>
    <row r="224" spans="1:8" ht="20.100000000000001" customHeight="1">
      <c r="A224" s="420"/>
      <c r="B224" s="425"/>
      <c r="C224" s="420" t="str">
        <f t="shared" si="17"/>
        <v>.</v>
      </c>
      <c r="D224" s="420" t="str">
        <f t="shared" si="18"/>
        <v>.</v>
      </c>
      <c r="E224" s="420"/>
      <c r="F224" s="420"/>
      <c r="G224" s="429">
        <f t="shared" si="20"/>
        <v>0</v>
      </c>
      <c r="H224" s="429" t="str">
        <f t="shared" si="19"/>
        <v>.</v>
      </c>
    </row>
    <row r="225" spans="1:8" ht="20.100000000000001" customHeight="1">
      <c r="A225" s="420"/>
      <c r="B225" s="425"/>
      <c r="C225" s="420" t="str">
        <f t="shared" si="17"/>
        <v>.</v>
      </c>
      <c r="D225" s="420" t="str">
        <f t="shared" si="18"/>
        <v>.</v>
      </c>
      <c r="E225" s="420"/>
      <c r="F225" s="420"/>
      <c r="G225" s="429">
        <f t="shared" si="20"/>
        <v>0</v>
      </c>
      <c r="H225" s="429" t="str">
        <f t="shared" si="19"/>
        <v>.</v>
      </c>
    </row>
    <row r="226" spans="1:8" ht="20.100000000000001" customHeight="1">
      <c r="A226" s="420"/>
      <c r="B226" s="425"/>
      <c r="C226" s="420" t="str">
        <f t="shared" si="17"/>
        <v>.</v>
      </c>
      <c r="D226" s="420" t="str">
        <f t="shared" si="18"/>
        <v>.</v>
      </c>
      <c r="E226" s="420"/>
      <c r="F226" s="420"/>
      <c r="G226" s="429">
        <f t="shared" si="20"/>
        <v>0</v>
      </c>
      <c r="H226" s="429" t="str">
        <f t="shared" si="19"/>
        <v>.</v>
      </c>
    </row>
    <row r="227" spans="1:8" ht="20.100000000000001" customHeight="1">
      <c r="A227" s="420"/>
      <c r="B227" s="425"/>
      <c r="C227" s="420" t="str">
        <f t="shared" si="17"/>
        <v>.</v>
      </c>
      <c r="D227" s="420" t="str">
        <f t="shared" si="18"/>
        <v>.</v>
      </c>
      <c r="E227" s="420"/>
      <c r="F227" s="420"/>
      <c r="G227" s="429">
        <f t="shared" si="20"/>
        <v>0</v>
      </c>
      <c r="H227" s="429" t="str">
        <f t="shared" si="19"/>
        <v>.</v>
      </c>
    </row>
    <row r="228" spans="1:8" ht="20.100000000000001" customHeight="1">
      <c r="A228" s="420"/>
      <c r="B228" s="425"/>
      <c r="C228" s="420" t="str">
        <f t="shared" si="17"/>
        <v>.</v>
      </c>
      <c r="D228" s="420" t="str">
        <f t="shared" si="18"/>
        <v>.</v>
      </c>
      <c r="E228" s="420"/>
      <c r="F228" s="420"/>
      <c r="G228" s="429">
        <f t="shared" si="20"/>
        <v>0</v>
      </c>
      <c r="H228" s="429" t="str">
        <f t="shared" si="19"/>
        <v>.</v>
      </c>
    </row>
    <row r="229" spans="1:8" ht="20.100000000000001" customHeight="1">
      <c r="A229" s="420"/>
      <c r="B229" s="425"/>
      <c r="C229" s="420" t="str">
        <f t="shared" si="17"/>
        <v>.</v>
      </c>
      <c r="D229" s="420" t="str">
        <f t="shared" si="18"/>
        <v>.</v>
      </c>
      <c r="E229" s="420"/>
      <c r="F229" s="420"/>
      <c r="G229" s="429">
        <f t="shared" si="20"/>
        <v>0</v>
      </c>
      <c r="H229" s="429" t="str">
        <f t="shared" si="19"/>
        <v>.</v>
      </c>
    </row>
    <row r="230" spans="1:8" ht="20.100000000000001" customHeight="1">
      <c r="A230" s="420"/>
      <c r="B230" s="425"/>
      <c r="C230" s="420" t="str">
        <f t="shared" ref="C230:C293" si="21">IF($B230&gt;=700,VLOOKUP($B230,ceník,2,FALSE),".")</f>
        <v>.</v>
      </c>
      <c r="D230" s="420" t="str">
        <f t="shared" ref="D230:D293" si="22">IF($B230&gt;=1000,VLOOKUP($B230,ceník,3,FALSE),".")</f>
        <v>.</v>
      </c>
      <c r="E230" s="420"/>
      <c r="F230" s="420"/>
      <c r="G230" s="429">
        <f t="shared" si="20"/>
        <v>0</v>
      </c>
      <c r="H230" s="429" t="str">
        <f t="shared" si="19"/>
        <v>.</v>
      </c>
    </row>
    <row r="231" spans="1:8" ht="20.100000000000001" customHeight="1">
      <c r="A231" s="420"/>
      <c r="B231" s="425"/>
      <c r="C231" s="420" t="str">
        <f t="shared" si="21"/>
        <v>.</v>
      </c>
      <c r="D231" s="420" t="str">
        <f t="shared" si="22"/>
        <v>.</v>
      </c>
      <c r="E231" s="420"/>
      <c r="F231" s="420"/>
      <c r="G231" s="429">
        <f t="shared" si="20"/>
        <v>0</v>
      </c>
      <c r="H231" s="429" t="str">
        <f t="shared" si="19"/>
        <v>.</v>
      </c>
    </row>
    <row r="232" spans="1:8" ht="20.100000000000001" customHeight="1">
      <c r="A232" s="420"/>
      <c r="B232" s="425"/>
      <c r="C232" s="420" t="str">
        <f t="shared" si="21"/>
        <v>.</v>
      </c>
      <c r="D232" s="420" t="str">
        <f t="shared" si="22"/>
        <v>.</v>
      </c>
      <c r="E232" s="420"/>
      <c r="F232" s="420"/>
      <c r="G232" s="429">
        <f t="shared" si="20"/>
        <v>0</v>
      </c>
      <c r="H232" s="429" t="str">
        <f t="shared" si="19"/>
        <v>.</v>
      </c>
    </row>
    <row r="233" spans="1:8" ht="20.100000000000001" customHeight="1">
      <c r="A233" s="420"/>
      <c r="B233" s="425"/>
      <c r="C233" s="420" t="str">
        <f t="shared" si="21"/>
        <v>.</v>
      </c>
      <c r="D233" s="420" t="str">
        <f t="shared" si="22"/>
        <v>.</v>
      </c>
      <c r="E233" s="420"/>
      <c r="F233" s="420"/>
      <c r="G233" s="429">
        <f t="shared" si="20"/>
        <v>0</v>
      </c>
      <c r="H233" s="429" t="str">
        <f t="shared" si="19"/>
        <v>.</v>
      </c>
    </row>
    <row r="234" spans="1:8" ht="20.100000000000001" customHeight="1">
      <c r="A234" s="420"/>
      <c r="B234" s="425"/>
      <c r="C234" s="420" t="str">
        <f t="shared" si="21"/>
        <v>.</v>
      </c>
      <c r="D234" s="420" t="str">
        <f t="shared" si="22"/>
        <v>.</v>
      </c>
      <c r="E234" s="420"/>
      <c r="F234" s="420"/>
      <c r="G234" s="429">
        <f t="shared" si="20"/>
        <v>0</v>
      </c>
      <c r="H234" s="429" t="str">
        <f t="shared" si="19"/>
        <v>.</v>
      </c>
    </row>
    <row r="235" spans="1:8" ht="20.100000000000001" customHeight="1">
      <c r="A235" s="420"/>
      <c r="B235" s="425"/>
      <c r="C235" s="420" t="str">
        <f t="shared" si="21"/>
        <v>.</v>
      </c>
      <c r="D235" s="420" t="str">
        <f t="shared" si="22"/>
        <v>.</v>
      </c>
      <c r="E235" s="420"/>
      <c r="F235" s="420"/>
      <c r="G235" s="429">
        <f t="shared" si="20"/>
        <v>0</v>
      </c>
      <c r="H235" s="429" t="str">
        <f t="shared" si="19"/>
        <v>.</v>
      </c>
    </row>
    <row r="236" spans="1:8" ht="20.100000000000001" customHeight="1">
      <c r="A236" s="420"/>
      <c r="B236" s="425"/>
      <c r="C236" s="420" t="str">
        <f t="shared" si="21"/>
        <v>.</v>
      </c>
      <c r="D236" s="420" t="str">
        <f t="shared" si="22"/>
        <v>.</v>
      </c>
      <c r="E236" s="420"/>
      <c r="F236" s="420"/>
      <c r="G236" s="429">
        <f t="shared" si="20"/>
        <v>0</v>
      </c>
      <c r="H236" s="429" t="str">
        <f t="shared" si="19"/>
        <v>.</v>
      </c>
    </row>
    <row r="237" spans="1:8" ht="20.100000000000001" customHeight="1">
      <c r="A237" s="420"/>
      <c r="B237" s="425"/>
      <c r="C237" s="420" t="str">
        <f t="shared" si="21"/>
        <v>.</v>
      </c>
      <c r="D237" s="420" t="str">
        <f t="shared" si="22"/>
        <v>.</v>
      </c>
      <c r="E237" s="420"/>
      <c r="F237" s="420"/>
      <c r="G237" s="429">
        <f t="shared" si="20"/>
        <v>0</v>
      </c>
      <c r="H237" s="429" t="str">
        <f t="shared" si="19"/>
        <v>.</v>
      </c>
    </row>
    <row r="238" spans="1:8" ht="20.100000000000001" customHeight="1">
      <c r="A238" s="420"/>
      <c r="B238" s="425"/>
      <c r="C238" s="420" t="str">
        <f t="shared" si="21"/>
        <v>.</v>
      </c>
      <c r="D238" s="420" t="str">
        <f t="shared" si="22"/>
        <v>.</v>
      </c>
      <c r="E238" s="420"/>
      <c r="F238" s="420"/>
      <c r="G238" s="429">
        <f t="shared" si="20"/>
        <v>0</v>
      </c>
      <c r="H238" s="429" t="str">
        <f t="shared" si="19"/>
        <v>.</v>
      </c>
    </row>
    <row r="239" spans="1:8" ht="20.100000000000001" customHeight="1">
      <c r="A239" s="420"/>
      <c r="B239" s="425"/>
      <c r="C239" s="420" t="str">
        <f t="shared" si="21"/>
        <v>.</v>
      </c>
      <c r="D239" s="420" t="str">
        <f t="shared" si="22"/>
        <v>.</v>
      </c>
      <c r="E239" s="420"/>
      <c r="F239" s="420"/>
      <c r="G239" s="429">
        <f t="shared" si="20"/>
        <v>0</v>
      </c>
      <c r="H239" s="429" t="str">
        <f t="shared" si="19"/>
        <v>.</v>
      </c>
    </row>
    <row r="240" spans="1:8" ht="20.100000000000001" customHeight="1">
      <c r="A240" s="420"/>
      <c r="B240" s="425"/>
      <c r="C240" s="420" t="str">
        <f t="shared" si="21"/>
        <v>.</v>
      </c>
      <c r="D240" s="420" t="str">
        <f t="shared" si="22"/>
        <v>.</v>
      </c>
      <c r="E240" s="420"/>
      <c r="F240" s="420"/>
      <c r="G240" s="429">
        <f t="shared" si="20"/>
        <v>0</v>
      </c>
      <c r="H240" s="429" t="str">
        <f t="shared" si="19"/>
        <v>.</v>
      </c>
    </row>
    <row r="241" spans="1:8" ht="20.100000000000001" customHeight="1">
      <c r="A241" s="420"/>
      <c r="B241" s="425"/>
      <c r="C241" s="420" t="str">
        <f t="shared" si="21"/>
        <v>.</v>
      </c>
      <c r="D241" s="420" t="str">
        <f t="shared" si="22"/>
        <v>.</v>
      </c>
      <c r="E241" s="420"/>
      <c r="F241" s="420"/>
      <c r="G241" s="429">
        <f t="shared" si="20"/>
        <v>0</v>
      </c>
      <c r="H241" s="429" t="str">
        <f t="shared" si="19"/>
        <v>.</v>
      </c>
    </row>
    <row r="242" spans="1:8" ht="20.100000000000001" customHeight="1">
      <c r="A242" s="420"/>
      <c r="B242" s="425"/>
      <c r="C242" s="420" t="str">
        <f t="shared" si="21"/>
        <v>.</v>
      </c>
      <c r="D242" s="420" t="str">
        <f t="shared" si="22"/>
        <v>.</v>
      </c>
      <c r="E242" s="420"/>
      <c r="F242" s="420"/>
      <c r="G242" s="429">
        <f t="shared" si="20"/>
        <v>0</v>
      </c>
      <c r="H242" s="429" t="str">
        <f t="shared" si="19"/>
        <v>.</v>
      </c>
    </row>
    <row r="243" spans="1:8" ht="20.100000000000001" customHeight="1">
      <c r="A243" s="420"/>
      <c r="B243" s="425"/>
      <c r="C243" s="420" t="str">
        <f t="shared" si="21"/>
        <v>.</v>
      </c>
      <c r="D243" s="420" t="str">
        <f t="shared" si="22"/>
        <v>.</v>
      </c>
      <c r="E243" s="420"/>
      <c r="F243" s="420"/>
      <c r="G243" s="429">
        <f t="shared" si="20"/>
        <v>0</v>
      </c>
      <c r="H243" s="429" t="str">
        <f t="shared" si="19"/>
        <v>.</v>
      </c>
    </row>
    <row r="244" spans="1:8" ht="20.100000000000001" customHeight="1">
      <c r="A244" s="420"/>
      <c r="B244" s="425"/>
      <c r="C244" s="420" t="str">
        <f t="shared" si="21"/>
        <v>.</v>
      </c>
      <c r="D244" s="420" t="str">
        <f t="shared" si="22"/>
        <v>.</v>
      </c>
      <c r="E244" s="420"/>
      <c r="F244" s="420"/>
      <c r="G244" s="429">
        <f t="shared" si="20"/>
        <v>0</v>
      </c>
      <c r="H244" s="429" t="str">
        <f t="shared" si="19"/>
        <v>.</v>
      </c>
    </row>
    <row r="245" spans="1:8" ht="20.100000000000001" customHeight="1">
      <c r="A245" s="420"/>
      <c r="B245" s="425"/>
      <c r="C245" s="420" t="str">
        <f t="shared" si="21"/>
        <v>.</v>
      </c>
      <c r="D245" s="420" t="str">
        <f t="shared" si="22"/>
        <v>.</v>
      </c>
      <c r="E245" s="420"/>
      <c r="F245" s="420"/>
      <c r="G245" s="429">
        <f t="shared" si="20"/>
        <v>0</v>
      </c>
      <c r="H245" s="429" t="str">
        <f t="shared" ref="H245:H308" si="23">IF(B245&gt;=1000,E245*G245,".")</f>
        <v>.</v>
      </c>
    </row>
    <row r="246" spans="1:8" ht="20.100000000000001" customHeight="1">
      <c r="A246" s="420"/>
      <c r="B246" s="425"/>
      <c r="C246" s="420" t="str">
        <f t="shared" si="21"/>
        <v>.</v>
      </c>
      <c r="D246" s="420" t="str">
        <f t="shared" si="22"/>
        <v>.</v>
      </c>
      <c r="E246" s="420"/>
      <c r="F246" s="420"/>
      <c r="G246" s="429">
        <f t="shared" si="20"/>
        <v>0</v>
      </c>
      <c r="H246" s="429" t="str">
        <f t="shared" si="23"/>
        <v>.</v>
      </c>
    </row>
    <row r="247" spans="1:8" ht="20.100000000000001" customHeight="1">
      <c r="A247" s="420"/>
      <c r="B247" s="425"/>
      <c r="C247" s="420" t="str">
        <f t="shared" si="21"/>
        <v>.</v>
      </c>
      <c r="D247" s="420" t="str">
        <f t="shared" si="22"/>
        <v>.</v>
      </c>
      <c r="E247" s="420"/>
      <c r="F247" s="420"/>
      <c r="G247" s="429">
        <f t="shared" si="20"/>
        <v>0</v>
      </c>
      <c r="H247" s="429" t="str">
        <f t="shared" si="23"/>
        <v>.</v>
      </c>
    </row>
    <row r="248" spans="1:8" ht="20.100000000000001" customHeight="1">
      <c r="A248" s="420"/>
      <c r="B248" s="425"/>
      <c r="C248" s="420" t="str">
        <f t="shared" si="21"/>
        <v>.</v>
      </c>
      <c r="D248" s="420" t="str">
        <f t="shared" si="22"/>
        <v>.</v>
      </c>
      <c r="E248" s="420"/>
      <c r="F248" s="420"/>
      <c r="G248" s="429">
        <f t="shared" si="20"/>
        <v>0</v>
      </c>
      <c r="H248" s="429" t="str">
        <f t="shared" si="23"/>
        <v>.</v>
      </c>
    </row>
    <row r="249" spans="1:8" ht="20.100000000000001" customHeight="1">
      <c r="A249" s="420"/>
      <c r="B249" s="425"/>
      <c r="C249" s="420" t="str">
        <f t="shared" si="21"/>
        <v>.</v>
      </c>
      <c r="D249" s="420" t="str">
        <f t="shared" si="22"/>
        <v>.</v>
      </c>
      <c r="E249" s="420"/>
      <c r="F249" s="420"/>
      <c r="G249" s="429">
        <f t="shared" si="20"/>
        <v>0</v>
      </c>
      <c r="H249" s="429" t="str">
        <f t="shared" si="23"/>
        <v>.</v>
      </c>
    </row>
    <row r="250" spans="1:8" ht="20.100000000000001" customHeight="1">
      <c r="A250" s="420"/>
      <c r="B250" s="425"/>
      <c r="C250" s="420" t="str">
        <f t="shared" si="21"/>
        <v>.</v>
      </c>
      <c r="D250" s="420" t="str">
        <f t="shared" si="22"/>
        <v>.</v>
      </c>
      <c r="E250" s="420"/>
      <c r="F250" s="420"/>
      <c r="G250" s="429">
        <f t="shared" si="20"/>
        <v>0</v>
      </c>
      <c r="H250" s="429" t="str">
        <f t="shared" si="23"/>
        <v>.</v>
      </c>
    </row>
    <row r="251" spans="1:8" ht="20.100000000000001" customHeight="1">
      <c r="A251" s="420"/>
      <c r="B251" s="425"/>
      <c r="C251" s="420" t="str">
        <f t="shared" si="21"/>
        <v>.</v>
      </c>
      <c r="D251" s="420" t="str">
        <f t="shared" si="22"/>
        <v>.</v>
      </c>
      <c r="E251" s="420"/>
      <c r="F251" s="420"/>
      <c r="G251" s="429">
        <f t="shared" si="20"/>
        <v>0</v>
      </c>
      <c r="H251" s="429" t="str">
        <f t="shared" si="23"/>
        <v>.</v>
      </c>
    </row>
    <row r="252" spans="1:8" ht="20.100000000000001" customHeight="1">
      <c r="A252" s="420"/>
      <c r="B252" s="425"/>
      <c r="C252" s="420" t="str">
        <f t="shared" si="21"/>
        <v>.</v>
      </c>
      <c r="D252" s="420" t="str">
        <f t="shared" si="22"/>
        <v>.</v>
      </c>
      <c r="E252" s="420"/>
      <c r="F252" s="420"/>
      <c r="G252" s="429">
        <f t="shared" si="20"/>
        <v>0</v>
      </c>
      <c r="H252" s="429" t="str">
        <f t="shared" si="23"/>
        <v>.</v>
      </c>
    </row>
    <row r="253" spans="1:8" ht="20.100000000000001" customHeight="1">
      <c r="A253" s="420"/>
      <c r="B253" s="425"/>
      <c r="C253" s="420" t="str">
        <f t="shared" si="21"/>
        <v>.</v>
      </c>
      <c r="D253" s="420" t="str">
        <f t="shared" si="22"/>
        <v>.</v>
      </c>
      <c r="E253" s="420"/>
      <c r="F253" s="420"/>
      <c r="G253" s="429">
        <f t="shared" si="20"/>
        <v>0</v>
      </c>
      <c r="H253" s="429" t="str">
        <f t="shared" si="23"/>
        <v>.</v>
      </c>
    </row>
    <row r="254" spans="1:8" ht="20.100000000000001" customHeight="1">
      <c r="A254" s="420"/>
      <c r="B254" s="425"/>
      <c r="C254" s="420" t="str">
        <f t="shared" si="21"/>
        <v>.</v>
      </c>
      <c r="D254" s="420" t="str">
        <f t="shared" si="22"/>
        <v>.</v>
      </c>
      <c r="E254" s="420"/>
      <c r="F254" s="420"/>
      <c r="G254" s="429">
        <f t="shared" si="20"/>
        <v>0</v>
      </c>
      <c r="H254" s="429" t="str">
        <f t="shared" si="23"/>
        <v>.</v>
      </c>
    </row>
    <row r="255" spans="1:8" ht="20.100000000000001" customHeight="1">
      <c r="A255" s="420"/>
      <c r="B255" s="425"/>
      <c r="C255" s="420" t="str">
        <f t="shared" si="21"/>
        <v>.</v>
      </c>
      <c r="D255" s="420" t="str">
        <f t="shared" si="22"/>
        <v>.</v>
      </c>
      <c r="E255" s="420"/>
      <c r="F255" s="420"/>
      <c r="G255" s="429">
        <f t="shared" si="20"/>
        <v>0</v>
      </c>
      <c r="H255" s="429" t="str">
        <f t="shared" si="23"/>
        <v>.</v>
      </c>
    </row>
    <row r="256" spans="1:8" ht="20.100000000000001" customHeight="1">
      <c r="A256" s="420"/>
      <c r="B256" s="425"/>
      <c r="C256" s="420" t="str">
        <f t="shared" si="21"/>
        <v>.</v>
      </c>
      <c r="D256" s="420" t="str">
        <f t="shared" si="22"/>
        <v>.</v>
      </c>
      <c r="E256" s="420"/>
      <c r="F256" s="420"/>
      <c r="G256" s="429">
        <f t="shared" si="20"/>
        <v>0</v>
      </c>
      <c r="H256" s="429" t="str">
        <f t="shared" si="23"/>
        <v>.</v>
      </c>
    </row>
    <row r="257" spans="1:8" ht="20.100000000000001" customHeight="1">
      <c r="A257" s="420"/>
      <c r="B257" s="425"/>
      <c r="C257" s="420" t="str">
        <f t="shared" si="21"/>
        <v>.</v>
      </c>
      <c r="D257" s="420" t="str">
        <f t="shared" si="22"/>
        <v>.</v>
      </c>
      <c r="E257" s="420"/>
      <c r="F257" s="420"/>
      <c r="G257" s="429">
        <f t="shared" si="20"/>
        <v>0</v>
      </c>
      <c r="H257" s="429" t="str">
        <f t="shared" si="23"/>
        <v>.</v>
      </c>
    </row>
    <row r="258" spans="1:8" ht="20.100000000000001" customHeight="1">
      <c r="A258" s="420"/>
      <c r="B258" s="425"/>
      <c r="C258" s="420" t="str">
        <f t="shared" si="21"/>
        <v>.</v>
      </c>
      <c r="D258" s="420" t="str">
        <f t="shared" si="22"/>
        <v>.</v>
      </c>
      <c r="E258" s="420"/>
      <c r="F258" s="420"/>
      <c r="G258" s="429">
        <f t="shared" si="20"/>
        <v>0</v>
      </c>
      <c r="H258" s="429" t="str">
        <f t="shared" si="23"/>
        <v>.</v>
      </c>
    </row>
    <row r="259" spans="1:8" ht="20.100000000000001" customHeight="1">
      <c r="A259" s="420"/>
      <c r="B259" s="425"/>
      <c r="C259" s="420" t="str">
        <f t="shared" si="21"/>
        <v>.</v>
      </c>
      <c r="D259" s="420" t="str">
        <f t="shared" si="22"/>
        <v>.</v>
      </c>
      <c r="E259" s="420"/>
      <c r="F259" s="420"/>
      <c r="G259" s="429">
        <f t="shared" si="20"/>
        <v>0</v>
      </c>
      <c r="H259" s="429" t="str">
        <f t="shared" si="23"/>
        <v>.</v>
      </c>
    </row>
    <row r="260" spans="1:8" ht="20.100000000000001" customHeight="1">
      <c r="A260" s="420"/>
      <c r="B260" s="425"/>
      <c r="C260" s="420" t="str">
        <f t="shared" si="21"/>
        <v>.</v>
      </c>
      <c r="D260" s="420" t="str">
        <f t="shared" si="22"/>
        <v>.</v>
      </c>
      <c r="E260" s="420"/>
      <c r="F260" s="420"/>
      <c r="G260" s="429">
        <f t="shared" ref="G260:G323" si="24">IF($B260&gt;=1000,VLOOKUP($B260,ceník,5,FALSE),)</f>
        <v>0</v>
      </c>
      <c r="H260" s="429" t="str">
        <f t="shared" si="23"/>
        <v>.</v>
      </c>
    </row>
    <row r="261" spans="1:8" ht="20.100000000000001" customHeight="1">
      <c r="A261" s="420"/>
      <c r="B261" s="425"/>
      <c r="C261" s="420" t="str">
        <f t="shared" si="21"/>
        <v>.</v>
      </c>
      <c r="D261" s="420" t="str">
        <f t="shared" si="22"/>
        <v>.</v>
      </c>
      <c r="E261" s="420"/>
      <c r="F261" s="420"/>
      <c r="G261" s="429">
        <f t="shared" si="24"/>
        <v>0</v>
      </c>
      <c r="H261" s="429" t="str">
        <f t="shared" si="23"/>
        <v>.</v>
      </c>
    </row>
    <row r="262" spans="1:8" ht="20.100000000000001" customHeight="1">
      <c r="A262" s="420"/>
      <c r="B262" s="425"/>
      <c r="C262" s="420" t="str">
        <f t="shared" si="21"/>
        <v>.</v>
      </c>
      <c r="D262" s="420" t="str">
        <f t="shared" si="22"/>
        <v>.</v>
      </c>
      <c r="E262" s="420"/>
      <c r="F262" s="420"/>
      <c r="G262" s="429">
        <f t="shared" si="24"/>
        <v>0</v>
      </c>
      <c r="H262" s="429" t="str">
        <f t="shared" si="23"/>
        <v>.</v>
      </c>
    </row>
    <row r="263" spans="1:8" ht="20.100000000000001" customHeight="1">
      <c r="A263" s="420"/>
      <c r="B263" s="425"/>
      <c r="C263" s="420" t="str">
        <f t="shared" si="21"/>
        <v>.</v>
      </c>
      <c r="D263" s="420" t="str">
        <f t="shared" si="22"/>
        <v>.</v>
      </c>
      <c r="E263" s="420"/>
      <c r="F263" s="420"/>
      <c r="G263" s="429">
        <f t="shared" si="24"/>
        <v>0</v>
      </c>
      <c r="H263" s="429" t="str">
        <f t="shared" si="23"/>
        <v>.</v>
      </c>
    </row>
    <row r="264" spans="1:8" ht="20.100000000000001" customHeight="1">
      <c r="A264" s="420"/>
      <c r="B264" s="425"/>
      <c r="C264" s="420" t="str">
        <f t="shared" si="21"/>
        <v>.</v>
      </c>
      <c r="D264" s="420" t="str">
        <f t="shared" si="22"/>
        <v>.</v>
      </c>
      <c r="E264" s="420"/>
      <c r="F264" s="420"/>
      <c r="G264" s="429">
        <f t="shared" si="24"/>
        <v>0</v>
      </c>
      <c r="H264" s="429" t="str">
        <f t="shared" si="23"/>
        <v>.</v>
      </c>
    </row>
    <row r="265" spans="1:8" ht="20.100000000000001" customHeight="1">
      <c r="A265" s="420"/>
      <c r="B265" s="425"/>
      <c r="C265" s="420" t="str">
        <f t="shared" si="21"/>
        <v>.</v>
      </c>
      <c r="D265" s="420" t="str">
        <f t="shared" si="22"/>
        <v>.</v>
      </c>
      <c r="E265" s="420"/>
      <c r="F265" s="420"/>
      <c r="G265" s="429">
        <f t="shared" si="24"/>
        <v>0</v>
      </c>
      <c r="H265" s="429" t="str">
        <f t="shared" si="23"/>
        <v>.</v>
      </c>
    </row>
    <row r="266" spans="1:8" ht="20.100000000000001" customHeight="1">
      <c r="A266" s="420"/>
      <c r="B266" s="425"/>
      <c r="C266" s="420" t="str">
        <f t="shared" si="21"/>
        <v>.</v>
      </c>
      <c r="D266" s="420" t="str">
        <f t="shared" si="22"/>
        <v>.</v>
      </c>
      <c r="E266" s="420"/>
      <c r="F266" s="420"/>
      <c r="G266" s="429">
        <f t="shared" si="24"/>
        <v>0</v>
      </c>
      <c r="H266" s="429" t="str">
        <f t="shared" si="23"/>
        <v>.</v>
      </c>
    </row>
    <row r="267" spans="1:8" ht="20.100000000000001" customHeight="1">
      <c r="A267" s="420"/>
      <c r="B267" s="425"/>
      <c r="C267" s="420" t="str">
        <f t="shared" si="21"/>
        <v>.</v>
      </c>
      <c r="D267" s="420" t="str">
        <f t="shared" si="22"/>
        <v>.</v>
      </c>
      <c r="E267" s="420"/>
      <c r="F267" s="420"/>
      <c r="G267" s="429">
        <f t="shared" si="24"/>
        <v>0</v>
      </c>
      <c r="H267" s="429" t="str">
        <f t="shared" si="23"/>
        <v>.</v>
      </c>
    </row>
    <row r="268" spans="1:8" ht="20.100000000000001" customHeight="1">
      <c r="A268" s="420"/>
      <c r="B268" s="425"/>
      <c r="C268" s="420" t="str">
        <f t="shared" si="21"/>
        <v>.</v>
      </c>
      <c r="D268" s="420" t="str">
        <f t="shared" si="22"/>
        <v>.</v>
      </c>
      <c r="E268" s="420"/>
      <c r="F268" s="420"/>
      <c r="G268" s="429">
        <f t="shared" si="24"/>
        <v>0</v>
      </c>
      <c r="H268" s="429" t="str">
        <f t="shared" si="23"/>
        <v>.</v>
      </c>
    </row>
    <row r="269" spans="1:8" ht="20.100000000000001" customHeight="1">
      <c r="A269" s="420"/>
      <c r="B269" s="425"/>
      <c r="C269" s="420" t="str">
        <f t="shared" si="21"/>
        <v>.</v>
      </c>
      <c r="D269" s="420" t="str">
        <f t="shared" si="22"/>
        <v>.</v>
      </c>
      <c r="E269" s="420"/>
      <c r="F269" s="420"/>
      <c r="G269" s="429">
        <f t="shared" si="24"/>
        <v>0</v>
      </c>
      <c r="H269" s="429" t="str">
        <f t="shared" si="23"/>
        <v>.</v>
      </c>
    </row>
    <row r="270" spans="1:8" ht="20.100000000000001" customHeight="1">
      <c r="A270" s="420"/>
      <c r="B270" s="425"/>
      <c r="C270" s="420" t="str">
        <f t="shared" si="21"/>
        <v>.</v>
      </c>
      <c r="D270" s="420" t="str">
        <f t="shared" si="22"/>
        <v>.</v>
      </c>
      <c r="E270" s="420"/>
      <c r="F270" s="420"/>
      <c r="G270" s="429">
        <f t="shared" si="24"/>
        <v>0</v>
      </c>
      <c r="H270" s="429" t="str">
        <f t="shared" si="23"/>
        <v>.</v>
      </c>
    </row>
    <row r="271" spans="1:8" ht="20.100000000000001" customHeight="1">
      <c r="A271" s="420"/>
      <c r="B271" s="425"/>
      <c r="C271" s="420" t="str">
        <f t="shared" si="21"/>
        <v>.</v>
      </c>
      <c r="D271" s="420" t="str">
        <f t="shared" si="22"/>
        <v>.</v>
      </c>
      <c r="E271" s="420"/>
      <c r="F271" s="420"/>
      <c r="G271" s="429">
        <f t="shared" si="24"/>
        <v>0</v>
      </c>
      <c r="H271" s="429" t="str">
        <f t="shared" si="23"/>
        <v>.</v>
      </c>
    </row>
    <row r="272" spans="1:8" ht="20.100000000000001" customHeight="1">
      <c r="A272" s="420"/>
      <c r="B272" s="425"/>
      <c r="C272" s="420" t="str">
        <f t="shared" si="21"/>
        <v>.</v>
      </c>
      <c r="D272" s="420" t="str">
        <f t="shared" si="22"/>
        <v>.</v>
      </c>
      <c r="E272" s="420"/>
      <c r="F272" s="420"/>
      <c r="G272" s="429">
        <f t="shared" si="24"/>
        <v>0</v>
      </c>
      <c r="H272" s="429" t="str">
        <f t="shared" si="23"/>
        <v>.</v>
      </c>
    </row>
    <row r="273" spans="1:8" ht="20.100000000000001" customHeight="1">
      <c r="A273" s="420"/>
      <c r="B273" s="425"/>
      <c r="C273" s="420" t="str">
        <f t="shared" si="21"/>
        <v>.</v>
      </c>
      <c r="D273" s="420" t="str">
        <f t="shared" si="22"/>
        <v>.</v>
      </c>
      <c r="E273" s="420"/>
      <c r="F273" s="420"/>
      <c r="G273" s="429">
        <f t="shared" si="24"/>
        <v>0</v>
      </c>
      <c r="H273" s="429" t="str">
        <f t="shared" si="23"/>
        <v>.</v>
      </c>
    </row>
    <row r="274" spans="1:8" ht="20.100000000000001" customHeight="1">
      <c r="A274" s="420"/>
      <c r="B274" s="425"/>
      <c r="C274" s="420" t="str">
        <f t="shared" si="21"/>
        <v>.</v>
      </c>
      <c r="D274" s="420" t="str">
        <f t="shared" si="22"/>
        <v>.</v>
      </c>
      <c r="E274" s="420"/>
      <c r="F274" s="420"/>
      <c r="G274" s="429">
        <f t="shared" si="24"/>
        <v>0</v>
      </c>
      <c r="H274" s="429" t="str">
        <f t="shared" si="23"/>
        <v>.</v>
      </c>
    </row>
    <row r="275" spans="1:8" ht="20.100000000000001" customHeight="1">
      <c r="A275" s="420"/>
      <c r="B275" s="425"/>
      <c r="C275" s="420" t="str">
        <f t="shared" si="21"/>
        <v>.</v>
      </c>
      <c r="D275" s="420" t="str">
        <f t="shared" si="22"/>
        <v>.</v>
      </c>
      <c r="E275" s="420"/>
      <c r="F275" s="420"/>
      <c r="G275" s="429">
        <f t="shared" si="24"/>
        <v>0</v>
      </c>
      <c r="H275" s="429" t="str">
        <f t="shared" si="23"/>
        <v>.</v>
      </c>
    </row>
    <row r="276" spans="1:8" ht="20.100000000000001" customHeight="1">
      <c r="A276" s="420"/>
      <c r="B276" s="425"/>
      <c r="C276" s="420" t="str">
        <f t="shared" si="21"/>
        <v>.</v>
      </c>
      <c r="D276" s="420" t="str">
        <f t="shared" si="22"/>
        <v>.</v>
      </c>
      <c r="E276" s="420"/>
      <c r="F276" s="420"/>
      <c r="G276" s="429">
        <f t="shared" si="24"/>
        <v>0</v>
      </c>
      <c r="H276" s="429" t="str">
        <f t="shared" si="23"/>
        <v>.</v>
      </c>
    </row>
    <row r="277" spans="1:8" ht="20.100000000000001" customHeight="1">
      <c r="A277" s="420"/>
      <c r="B277" s="425"/>
      <c r="C277" s="420" t="str">
        <f t="shared" si="21"/>
        <v>.</v>
      </c>
      <c r="D277" s="420" t="str">
        <f t="shared" si="22"/>
        <v>.</v>
      </c>
      <c r="E277" s="420"/>
      <c r="F277" s="420"/>
      <c r="G277" s="429">
        <f t="shared" si="24"/>
        <v>0</v>
      </c>
      <c r="H277" s="429" t="str">
        <f t="shared" si="23"/>
        <v>.</v>
      </c>
    </row>
    <row r="278" spans="1:8" ht="20.100000000000001" customHeight="1">
      <c r="A278" s="420"/>
      <c r="B278" s="425"/>
      <c r="C278" s="420" t="str">
        <f t="shared" si="21"/>
        <v>.</v>
      </c>
      <c r="D278" s="420" t="str">
        <f t="shared" si="22"/>
        <v>.</v>
      </c>
      <c r="E278" s="420"/>
      <c r="F278" s="420"/>
      <c r="G278" s="429">
        <f t="shared" si="24"/>
        <v>0</v>
      </c>
      <c r="H278" s="429" t="str">
        <f t="shared" si="23"/>
        <v>.</v>
      </c>
    </row>
    <row r="279" spans="1:8" ht="20.100000000000001" customHeight="1">
      <c r="A279" s="420"/>
      <c r="B279" s="425"/>
      <c r="C279" s="420" t="str">
        <f t="shared" si="21"/>
        <v>.</v>
      </c>
      <c r="D279" s="420" t="str">
        <f t="shared" si="22"/>
        <v>.</v>
      </c>
      <c r="E279" s="420"/>
      <c r="F279" s="420"/>
      <c r="G279" s="429">
        <f t="shared" si="24"/>
        <v>0</v>
      </c>
      <c r="H279" s="429" t="str">
        <f t="shared" si="23"/>
        <v>.</v>
      </c>
    </row>
    <row r="280" spans="1:8" ht="20.100000000000001" customHeight="1">
      <c r="A280" s="420"/>
      <c r="B280" s="425"/>
      <c r="C280" s="420" t="str">
        <f t="shared" si="21"/>
        <v>.</v>
      </c>
      <c r="D280" s="420" t="str">
        <f t="shared" si="22"/>
        <v>.</v>
      </c>
      <c r="E280" s="420"/>
      <c r="F280" s="420"/>
      <c r="G280" s="429">
        <f t="shared" si="24"/>
        <v>0</v>
      </c>
      <c r="H280" s="429" t="str">
        <f t="shared" si="23"/>
        <v>.</v>
      </c>
    </row>
    <row r="281" spans="1:8" ht="20.100000000000001" customHeight="1">
      <c r="A281" s="420"/>
      <c r="B281" s="425"/>
      <c r="C281" s="420" t="str">
        <f t="shared" si="21"/>
        <v>.</v>
      </c>
      <c r="D281" s="420" t="str">
        <f t="shared" si="22"/>
        <v>.</v>
      </c>
      <c r="E281" s="420"/>
      <c r="F281" s="420"/>
      <c r="G281" s="429">
        <f t="shared" si="24"/>
        <v>0</v>
      </c>
      <c r="H281" s="429" t="str">
        <f t="shared" si="23"/>
        <v>.</v>
      </c>
    </row>
    <row r="282" spans="1:8" ht="20.100000000000001" customHeight="1">
      <c r="A282" s="420"/>
      <c r="B282" s="425"/>
      <c r="C282" s="420" t="str">
        <f t="shared" si="21"/>
        <v>.</v>
      </c>
      <c r="D282" s="420" t="str">
        <f t="shared" si="22"/>
        <v>.</v>
      </c>
      <c r="E282" s="420"/>
      <c r="F282" s="420"/>
      <c r="G282" s="429">
        <f t="shared" si="24"/>
        <v>0</v>
      </c>
      <c r="H282" s="429" t="str">
        <f t="shared" si="23"/>
        <v>.</v>
      </c>
    </row>
    <row r="283" spans="1:8" ht="20.100000000000001" customHeight="1">
      <c r="A283" s="420"/>
      <c r="B283" s="425"/>
      <c r="C283" s="420" t="str">
        <f t="shared" si="21"/>
        <v>.</v>
      </c>
      <c r="D283" s="420" t="str">
        <f t="shared" si="22"/>
        <v>.</v>
      </c>
      <c r="E283" s="420"/>
      <c r="F283" s="420"/>
      <c r="G283" s="429">
        <f t="shared" si="24"/>
        <v>0</v>
      </c>
      <c r="H283" s="429" t="str">
        <f t="shared" si="23"/>
        <v>.</v>
      </c>
    </row>
    <row r="284" spans="1:8" ht="20.100000000000001" customHeight="1">
      <c r="A284" s="420"/>
      <c r="B284" s="425"/>
      <c r="C284" s="420" t="str">
        <f t="shared" si="21"/>
        <v>.</v>
      </c>
      <c r="D284" s="420" t="str">
        <f t="shared" si="22"/>
        <v>.</v>
      </c>
      <c r="E284" s="420"/>
      <c r="F284" s="420"/>
      <c r="G284" s="429">
        <f t="shared" si="24"/>
        <v>0</v>
      </c>
      <c r="H284" s="429" t="str">
        <f t="shared" si="23"/>
        <v>.</v>
      </c>
    </row>
    <row r="285" spans="1:8" ht="20.100000000000001" customHeight="1">
      <c r="A285" s="420"/>
      <c r="B285" s="425"/>
      <c r="C285" s="420" t="str">
        <f t="shared" si="21"/>
        <v>.</v>
      </c>
      <c r="D285" s="420" t="str">
        <f t="shared" si="22"/>
        <v>.</v>
      </c>
      <c r="E285" s="420"/>
      <c r="F285" s="420"/>
      <c r="G285" s="429">
        <f t="shared" si="24"/>
        <v>0</v>
      </c>
      <c r="H285" s="429" t="str">
        <f t="shared" si="23"/>
        <v>.</v>
      </c>
    </row>
    <row r="286" spans="1:8" ht="20.100000000000001" customHeight="1">
      <c r="A286" s="420"/>
      <c r="B286" s="425"/>
      <c r="C286" s="420" t="str">
        <f t="shared" si="21"/>
        <v>.</v>
      </c>
      <c r="D286" s="420" t="str">
        <f t="shared" si="22"/>
        <v>.</v>
      </c>
      <c r="E286" s="420"/>
      <c r="F286" s="420"/>
      <c r="G286" s="429">
        <f t="shared" si="24"/>
        <v>0</v>
      </c>
      <c r="H286" s="429" t="str">
        <f t="shared" si="23"/>
        <v>.</v>
      </c>
    </row>
    <row r="287" spans="1:8" ht="20.100000000000001" customHeight="1">
      <c r="A287" s="420"/>
      <c r="B287" s="425"/>
      <c r="C287" s="420" t="str">
        <f t="shared" si="21"/>
        <v>.</v>
      </c>
      <c r="D287" s="420" t="str">
        <f t="shared" si="22"/>
        <v>.</v>
      </c>
      <c r="E287" s="420"/>
      <c r="F287" s="420"/>
      <c r="G287" s="429">
        <f t="shared" si="24"/>
        <v>0</v>
      </c>
      <c r="H287" s="429" t="str">
        <f t="shared" si="23"/>
        <v>.</v>
      </c>
    </row>
    <row r="288" spans="1:8" ht="20.100000000000001" customHeight="1">
      <c r="A288" s="420"/>
      <c r="B288" s="425"/>
      <c r="C288" s="420" t="str">
        <f t="shared" si="21"/>
        <v>.</v>
      </c>
      <c r="D288" s="420" t="str">
        <f t="shared" si="22"/>
        <v>.</v>
      </c>
      <c r="E288" s="420"/>
      <c r="F288" s="420"/>
      <c r="G288" s="429">
        <f t="shared" si="24"/>
        <v>0</v>
      </c>
      <c r="H288" s="429" t="str">
        <f t="shared" si="23"/>
        <v>.</v>
      </c>
    </row>
    <row r="289" spans="1:8" ht="20.100000000000001" customHeight="1">
      <c r="A289" s="420"/>
      <c r="B289" s="425"/>
      <c r="C289" s="420" t="str">
        <f t="shared" si="21"/>
        <v>.</v>
      </c>
      <c r="D289" s="420" t="str">
        <f t="shared" si="22"/>
        <v>.</v>
      </c>
      <c r="E289" s="420"/>
      <c r="F289" s="420"/>
      <c r="G289" s="429">
        <f t="shared" si="24"/>
        <v>0</v>
      </c>
      <c r="H289" s="429" t="str">
        <f t="shared" si="23"/>
        <v>.</v>
      </c>
    </row>
    <row r="290" spans="1:8" ht="20.100000000000001" customHeight="1">
      <c r="A290" s="420"/>
      <c r="B290" s="425"/>
      <c r="C290" s="420" t="str">
        <f t="shared" si="21"/>
        <v>.</v>
      </c>
      <c r="D290" s="420" t="str">
        <f t="shared" si="22"/>
        <v>.</v>
      </c>
      <c r="E290" s="420"/>
      <c r="F290" s="420"/>
      <c r="G290" s="429">
        <f t="shared" si="24"/>
        <v>0</v>
      </c>
      <c r="H290" s="429" t="str">
        <f t="shared" si="23"/>
        <v>.</v>
      </c>
    </row>
    <row r="291" spans="1:8" ht="20.100000000000001" customHeight="1">
      <c r="A291" s="420"/>
      <c r="B291" s="425"/>
      <c r="C291" s="420" t="str">
        <f t="shared" si="21"/>
        <v>.</v>
      </c>
      <c r="D291" s="420" t="str">
        <f t="shared" si="22"/>
        <v>.</v>
      </c>
      <c r="E291" s="420"/>
      <c r="F291" s="420"/>
      <c r="G291" s="429">
        <f t="shared" si="24"/>
        <v>0</v>
      </c>
      <c r="H291" s="429" t="str">
        <f t="shared" si="23"/>
        <v>.</v>
      </c>
    </row>
    <row r="292" spans="1:8" ht="20.100000000000001" customHeight="1">
      <c r="A292" s="420"/>
      <c r="B292" s="425"/>
      <c r="C292" s="420" t="str">
        <f t="shared" si="21"/>
        <v>.</v>
      </c>
      <c r="D292" s="420" t="str">
        <f t="shared" si="22"/>
        <v>.</v>
      </c>
      <c r="E292" s="420"/>
      <c r="F292" s="420"/>
      <c r="G292" s="429">
        <f t="shared" si="24"/>
        <v>0</v>
      </c>
      <c r="H292" s="429" t="str">
        <f t="shared" si="23"/>
        <v>.</v>
      </c>
    </row>
    <row r="293" spans="1:8" ht="20.100000000000001" customHeight="1">
      <c r="A293" s="420"/>
      <c r="B293" s="425"/>
      <c r="C293" s="420" t="str">
        <f t="shared" si="21"/>
        <v>.</v>
      </c>
      <c r="D293" s="420" t="str">
        <f t="shared" si="22"/>
        <v>.</v>
      </c>
      <c r="E293" s="420"/>
      <c r="F293" s="420"/>
      <c r="G293" s="429">
        <f t="shared" si="24"/>
        <v>0</v>
      </c>
      <c r="H293" s="429" t="str">
        <f t="shared" si="23"/>
        <v>.</v>
      </c>
    </row>
    <row r="294" spans="1:8" ht="20.100000000000001" customHeight="1">
      <c r="A294" s="420"/>
      <c r="B294" s="425"/>
      <c r="C294" s="420" t="str">
        <f t="shared" ref="C294:C357" si="25">IF($B294&gt;=700,VLOOKUP($B294,ceník,2,FALSE),".")</f>
        <v>.</v>
      </c>
      <c r="D294" s="420" t="str">
        <f t="shared" ref="D294:D357" si="26">IF($B294&gt;=1000,VLOOKUP($B294,ceník,3,FALSE),".")</f>
        <v>.</v>
      </c>
      <c r="E294" s="420"/>
      <c r="F294" s="420"/>
      <c r="G294" s="429">
        <f t="shared" si="24"/>
        <v>0</v>
      </c>
      <c r="H294" s="429" t="str">
        <f t="shared" si="23"/>
        <v>.</v>
      </c>
    </row>
    <row r="295" spans="1:8" ht="20.100000000000001" customHeight="1">
      <c r="A295" s="420"/>
      <c r="B295" s="425"/>
      <c r="C295" s="420" t="str">
        <f t="shared" si="25"/>
        <v>.</v>
      </c>
      <c r="D295" s="420" t="str">
        <f t="shared" si="26"/>
        <v>.</v>
      </c>
      <c r="E295" s="420"/>
      <c r="F295" s="420"/>
      <c r="G295" s="429">
        <f t="shared" si="24"/>
        <v>0</v>
      </c>
      <c r="H295" s="429" t="str">
        <f t="shared" si="23"/>
        <v>.</v>
      </c>
    </row>
    <row r="296" spans="1:8" ht="20.100000000000001" customHeight="1">
      <c r="A296" s="420"/>
      <c r="B296" s="425"/>
      <c r="C296" s="420" t="str">
        <f t="shared" si="25"/>
        <v>.</v>
      </c>
      <c r="D296" s="420" t="str">
        <f t="shared" si="26"/>
        <v>.</v>
      </c>
      <c r="E296" s="420"/>
      <c r="F296" s="420"/>
      <c r="G296" s="429">
        <f t="shared" si="24"/>
        <v>0</v>
      </c>
      <c r="H296" s="429" t="str">
        <f t="shared" si="23"/>
        <v>.</v>
      </c>
    </row>
    <row r="297" spans="1:8" ht="20.100000000000001" customHeight="1">
      <c r="A297" s="420"/>
      <c r="B297" s="425"/>
      <c r="C297" s="420" t="str">
        <f t="shared" si="25"/>
        <v>.</v>
      </c>
      <c r="D297" s="420" t="str">
        <f t="shared" si="26"/>
        <v>.</v>
      </c>
      <c r="E297" s="420"/>
      <c r="F297" s="420"/>
      <c r="G297" s="429">
        <f t="shared" si="24"/>
        <v>0</v>
      </c>
      <c r="H297" s="429" t="str">
        <f t="shared" si="23"/>
        <v>.</v>
      </c>
    </row>
    <row r="298" spans="1:8" ht="20.100000000000001" customHeight="1">
      <c r="A298" s="420"/>
      <c r="B298" s="425"/>
      <c r="C298" s="420" t="str">
        <f t="shared" si="25"/>
        <v>.</v>
      </c>
      <c r="D298" s="420" t="str">
        <f t="shared" si="26"/>
        <v>.</v>
      </c>
      <c r="E298" s="420"/>
      <c r="F298" s="420"/>
      <c r="G298" s="429">
        <f t="shared" si="24"/>
        <v>0</v>
      </c>
      <c r="H298" s="429" t="str">
        <f t="shared" si="23"/>
        <v>.</v>
      </c>
    </row>
    <row r="299" spans="1:8" ht="20.100000000000001" customHeight="1">
      <c r="A299" s="420"/>
      <c r="B299" s="425"/>
      <c r="C299" s="420" t="str">
        <f t="shared" si="25"/>
        <v>.</v>
      </c>
      <c r="D299" s="420" t="str">
        <f t="shared" si="26"/>
        <v>.</v>
      </c>
      <c r="E299" s="420"/>
      <c r="F299" s="420"/>
      <c r="G299" s="429">
        <f t="shared" si="24"/>
        <v>0</v>
      </c>
      <c r="H299" s="429" t="str">
        <f t="shared" si="23"/>
        <v>.</v>
      </c>
    </row>
    <row r="300" spans="1:8" ht="20.100000000000001" customHeight="1">
      <c r="A300" s="420"/>
      <c r="B300" s="425"/>
      <c r="C300" s="420" t="str">
        <f t="shared" si="25"/>
        <v>.</v>
      </c>
      <c r="D300" s="420" t="str">
        <f t="shared" si="26"/>
        <v>.</v>
      </c>
      <c r="E300" s="420"/>
      <c r="F300" s="420"/>
      <c r="G300" s="429">
        <f t="shared" si="24"/>
        <v>0</v>
      </c>
      <c r="H300" s="429" t="str">
        <f t="shared" si="23"/>
        <v>.</v>
      </c>
    </row>
    <row r="301" spans="1:8" ht="20.100000000000001" customHeight="1">
      <c r="A301" s="420"/>
      <c r="B301" s="425"/>
      <c r="C301" s="420" t="str">
        <f t="shared" si="25"/>
        <v>.</v>
      </c>
      <c r="D301" s="420" t="str">
        <f t="shared" si="26"/>
        <v>.</v>
      </c>
      <c r="E301" s="420"/>
      <c r="F301" s="420"/>
      <c r="G301" s="429">
        <f t="shared" si="24"/>
        <v>0</v>
      </c>
      <c r="H301" s="429" t="str">
        <f t="shared" si="23"/>
        <v>.</v>
      </c>
    </row>
    <row r="302" spans="1:8" ht="20.100000000000001" customHeight="1">
      <c r="A302" s="420"/>
      <c r="B302" s="425"/>
      <c r="C302" s="420" t="str">
        <f t="shared" si="25"/>
        <v>.</v>
      </c>
      <c r="D302" s="420" t="str">
        <f t="shared" si="26"/>
        <v>.</v>
      </c>
      <c r="E302" s="420"/>
      <c r="F302" s="420"/>
      <c r="G302" s="429">
        <f t="shared" si="24"/>
        <v>0</v>
      </c>
      <c r="H302" s="429" t="str">
        <f t="shared" si="23"/>
        <v>.</v>
      </c>
    </row>
    <row r="303" spans="1:8" ht="20.100000000000001" customHeight="1">
      <c r="A303" s="420"/>
      <c r="B303" s="425"/>
      <c r="C303" s="420" t="str">
        <f t="shared" si="25"/>
        <v>.</v>
      </c>
      <c r="D303" s="420" t="str">
        <f t="shared" si="26"/>
        <v>.</v>
      </c>
      <c r="E303" s="420"/>
      <c r="F303" s="420"/>
      <c r="G303" s="429">
        <f t="shared" si="24"/>
        <v>0</v>
      </c>
      <c r="H303" s="429" t="str">
        <f t="shared" si="23"/>
        <v>.</v>
      </c>
    </row>
    <row r="304" spans="1:8" ht="20.100000000000001" customHeight="1">
      <c r="A304" s="420"/>
      <c r="B304" s="425"/>
      <c r="C304" s="420" t="str">
        <f t="shared" si="25"/>
        <v>.</v>
      </c>
      <c r="D304" s="420" t="str">
        <f t="shared" si="26"/>
        <v>.</v>
      </c>
      <c r="E304" s="420"/>
      <c r="F304" s="420"/>
      <c r="G304" s="429">
        <f t="shared" si="24"/>
        <v>0</v>
      </c>
      <c r="H304" s="429" t="str">
        <f t="shared" si="23"/>
        <v>.</v>
      </c>
    </row>
    <row r="305" spans="1:8" ht="20.100000000000001" customHeight="1">
      <c r="A305" s="420"/>
      <c r="B305" s="425"/>
      <c r="C305" s="420" t="str">
        <f t="shared" si="25"/>
        <v>.</v>
      </c>
      <c r="D305" s="420" t="str">
        <f t="shared" si="26"/>
        <v>.</v>
      </c>
      <c r="E305" s="420"/>
      <c r="F305" s="420"/>
      <c r="G305" s="429">
        <f t="shared" si="24"/>
        <v>0</v>
      </c>
      <c r="H305" s="429" t="str">
        <f t="shared" si="23"/>
        <v>.</v>
      </c>
    </row>
    <row r="306" spans="1:8" ht="20.100000000000001" customHeight="1">
      <c r="A306" s="420"/>
      <c r="B306" s="425"/>
      <c r="C306" s="420" t="str">
        <f t="shared" si="25"/>
        <v>.</v>
      </c>
      <c r="D306" s="420" t="str">
        <f t="shared" si="26"/>
        <v>.</v>
      </c>
      <c r="E306" s="420"/>
      <c r="F306" s="420"/>
      <c r="G306" s="429">
        <f t="shared" si="24"/>
        <v>0</v>
      </c>
      <c r="H306" s="429" t="str">
        <f t="shared" si="23"/>
        <v>.</v>
      </c>
    </row>
    <row r="307" spans="1:8" ht="20.100000000000001" customHeight="1">
      <c r="A307" s="420"/>
      <c r="B307" s="425"/>
      <c r="C307" s="420" t="str">
        <f t="shared" si="25"/>
        <v>.</v>
      </c>
      <c r="D307" s="420" t="str">
        <f t="shared" si="26"/>
        <v>.</v>
      </c>
      <c r="E307" s="420"/>
      <c r="F307" s="420"/>
      <c r="G307" s="429">
        <f t="shared" si="24"/>
        <v>0</v>
      </c>
      <c r="H307" s="429" t="str">
        <f t="shared" si="23"/>
        <v>.</v>
      </c>
    </row>
    <row r="308" spans="1:8" ht="20.100000000000001" customHeight="1">
      <c r="A308" s="420"/>
      <c r="B308" s="425"/>
      <c r="C308" s="420" t="str">
        <f t="shared" si="25"/>
        <v>.</v>
      </c>
      <c r="D308" s="420" t="str">
        <f t="shared" si="26"/>
        <v>.</v>
      </c>
      <c r="E308" s="420"/>
      <c r="F308" s="420"/>
      <c r="G308" s="429">
        <f t="shared" si="24"/>
        <v>0</v>
      </c>
      <c r="H308" s="429" t="str">
        <f t="shared" si="23"/>
        <v>.</v>
      </c>
    </row>
    <row r="309" spans="1:8" ht="20.100000000000001" customHeight="1">
      <c r="A309" s="420"/>
      <c r="B309" s="425"/>
      <c r="C309" s="420" t="str">
        <f t="shared" si="25"/>
        <v>.</v>
      </c>
      <c r="D309" s="420" t="str">
        <f t="shared" si="26"/>
        <v>.</v>
      </c>
      <c r="E309" s="420"/>
      <c r="F309" s="420"/>
      <c r="G309" s="429">
        <f t="shared" si="24"/>
        <v>0</v>
      </c>
      <c r="H309" s="429" t="str">
        <f t="shared" ref="H309:H372" si="27">IF(B309&gt;=1000,E309*G309,".")</f>
        <v>.</v>
      </c>
    </row>
    <row r="310" spans="1:8" ht="20.100000000000001" customHeight="1">
      <c r="A310" s="420"/>
      <c r="B310" s="425"/>
      <c r="C310" s="420" t="str">
        <f t="shared" si="25"/>
        <v>.</v>
      </c>
      <c r="D310" s="420" t="str">
        <f t="shared" si="26"/>
        <v>.</v>
      </c>
      <c r="E310" s="420"/>
      <c r="F310" s="420"/>
      <c r="G310" s="429">
        <f t="shared" si="24"/>
        <v>0</v>
      </c>
      <c r="H310" s="429" t="str">
        <f t="shared" si="27"/>
        <v>.</v>
      </c>
    </row>
    <row r="311" spans="1:8" ht="20.100000000000001" customHeight="1">
      <c r="A311" s="420"/>
      <c r="B311" s="425"/>
      <c r="C311" s="420" t="str">
        <f t="shared" si="25"/>
        <v>.</v>
      </c>
      <c r="D311" s="420" t="str">
        <f t="shared" si="26"/>
        <v>.</v>
      </c>
      <c r="E311" s="420"/>
      <c r="F311" s="420"/>
      <c r="G311" s="429">
        <f t="shared" si="24"/>
        <v>0</v>
      </c>
      <c r="H311" s="429" t="str">
        <f t="shared" si="27"/>
        <v>.</v>
      </c>
    </row>
    <row r="312" spans="1:8" ht="20.100000000000001" customHeight="1">
      <c r="A312" s="420"/>
      <c r="B312" s="425"/>
      <c r="C312" s="420" t="str">
        <f t="shared" si="25"/>
        <v>.</v>
      </c>
      <c r="D312" s="420" t="str">
        <f t="shared" si="26"/>
        <v>.</v>
      </c>
      <c r="E312" s="420"/>
      <c r="F312" s="420"/>
      <c r="G312" s="429">
        <f t="shared" si="24"/>
        <v>0</v>
      </c>
      <c r="H312" s="429" t="str">
        <f t="shared" si="27"/>
        <v>.</v>
      </c>
    </row>
    <row r="313" spans="1:8" ht="20.100000000000001" customHeight="1">
      <c r="A313" s="420"/>
      <c r="B313" s="425"/>
      <c r="C313" s="420" t="str">
        <f t="shared" si="25"/>
        <v>.</v>
      </c>
      <c r="D313" s="420" t="str">
        <f t="shared" si="26"/>
        <v>.</v>
      </c>
      <c r="E313" s="420"/>
      <c r="F313" s="420"/>
      <c r="G313" s="429">
        <f t="shared" si="24"/>
        <v>0</v>
      </c>
      <c r="H313" s="429" t="str">
        <f t="shared" si="27"/>
        <v>.</v>
      </c>
    </row>
    <row r="314" spans="1:8" ht="20.100000000000001" customHeight="1">
      <c r="A314" s="420"/>
      <c r="B314" s="425"/>
      <c r="C314" s="420" t="str">
        <f t="shared" si="25"/>
        <v>.</v>
      </c>
      <c r="D314" s="420" t="str">
        <f t="shared" si="26"/>
        <v>.</v>
      </c>
      <c r="E314" s="420"/>
      <c r="F314" s="420"/>
      <c r="G314" s="429">
        <f t="shared" si="24"/>
        <v>0</v>
      </c>
      <c r="H314" s="429" t="str">
        <f t="shared" si="27"/>
        <v>.</v>
      </c>
    </row>
    <row r="315" spans="1:8" ht="20.100000000000001" customHeight="1">
      <c r="A315" s="420"/>
      <c r="B315" s="425"/>
      <c r="C315" s="420" t="str">
        <f t="shared" si="25"/>
        <v>.</v>
      </c>
      <c r="D315" s="420" t="str">
        <f t="shared" si="26"/>
        <v>.</v>
      </c>
      <c r="E315" s="420"/>
      <c r="F315" s="420"/>
      <c r="G315" s="429">
        <f t="shared" si="24"/>
        <v>0</v>
      </c>
      <c r="H315" s="429" t="str">
        <f t="shared" si="27"/>
        <v>.</v>
      </c>
    </row>
    <row r="316" spans="1:8" ht="20.100000000000001" customHeight="1">
      <c r="A316" s="420"/>
      <c r="B316" s="425"/>
      <c r="C316" s="420" t="str">
        <f t="shared" si="25"/>
        <v>.</v>
      </c>
      <c r="D316" s="420" t="str">
        <f t="shared" si="26"/>
        <v>.</v>
      </c>
      <c r="E316" s="420"/>
      <c r="F316" s="420"/>
      <c r="G316" s="429">
        <f t="shared" si="24"/>
        <v>0</v>
      </c>
      <c r="H316" s="429" t="str">
        <f t="shared" si="27"/>
        <v>.</v>
      </c>
    </row>
    <row r="317" spans="1:8" ht="20.100000000000001" customHeight="1">
      <c r="A317" s="420"/>
      <c r="B317" s="425"/>
      <c r="C317" s="420" t="str">
        <f t="shared" si="25"/>
        <v>.</v>
      </c>
      <c r="D317" s="420" t="str">
        <f t="shared" si="26"/>
        <v>.</v>
      </c>
      <c r="E317" s="420"/>
      <c r="F317" s="420"/>
      <c r="G317" s="429">
        <f t="shared" si="24"/>
        <v>0</v>
      </c>
      <c r="H317" s="429" t="str">
        <f t="shared" si="27"/>
        <v>.</v>
      </c>
    </row>
    <row r="318" spans="1:8" ht="20.100000000000001" customHeight="1">
      <c r="A318" s="420"/>
      <c r="B318" s="425"/>
      <c r="C318" s="420" t="str">
        <f t="shared" si="25"/>
        <v>.</v>
      </c>
      <c r="D318" s="420" t="str">
        <f t="shared" si="26"/>
        <v>.</v>
      </c>
      <c r="E318" s="420"/>
      <c r="F318" s="420"/>
      <c r="G318" s="429">
        <f t="shared" si="24"/>
        <v>0</v>
      </c>
      <c r="H318" s="429" t="str">
        <f t="shared" si="27"/>
        <v>.</v>
      </c>
    </row>
    <row r="319" spans="1:8" ht="20.100000000000001" customHeight="1">
      <c r="A319" s="420"/>
      <c r="B319" s="425"/>
      <c r="C319" s="420" t="str">
        <f t="shared" si="25"/>
        <v>.</v>
      </c>
      <c r="D319" s="420" t="str">
        <f t="shared" si="26"/>
        <v>.</v>
      </c>
      <c r="E319" s="420"/>
      <c r="F319" s="420"/>
      <c r="G319" s="429">
        <f t="shared" si="24"/>
        <v>0</v>
      </c>
      <c r="H319" s="429" t="str">
        <f t="shared" si="27"/>
        <v>.</v>
      </c>
    </row>
    <row r="320" spans="1:8" ht="20.100000000000001" customHeight="1">
      <c r="A320" s="420"/>
      <c r="B320" s="425"/>
      <c r="C320" s="420" t="str">
        <f t="shared" si="25"/>
        <v>.</v>
      </c>
      <c r="D320" s="420" t="str">
        <f t="shared" si="26"/>
        <v>.</v>
      </c>
      <c r="E320" s="420"/>
      <c r="F320" s="420"/>
      <c r="G320" s="429">
        <f t="shared" si="24"/>
        <v>0</v>
      </c>
      <c r="H320" s="429" t="str">
        <f t="shared" si="27"/>
        <v>.</v>
      </c>
    </row>
    <row r="321" spans="1:8" ht="20.100000000000001" customHeight="1">
      <c r="A321" s="420"/>
      <c r="B321" s="425"/>
      <c r="C321" s="420" t="str">
        <f t="shared" si="25"/>
        <v>.</v>
      </c>
      <c r="D321" s="420" t="str">
        <f t="shared" si="26"/>
        <v>.</v>
      </c>
      <c r="E321" s="420"/>
      <c r="F321" s="420"/>
      <c r="G321" s="429">
        <f t="shared" si="24"/>
        <v>0</v>
      </c>
      <c r="H321" s="429" t="str">
        <f t="shared" si="27"/>
        <v>.</v>
      </c>
    </row>
    <row r="322" spans="1:8" ht="20.100000000000001" customHeight="1">
      <c r="A322" s="420"/>
      <c r="B322" s="425"/>
      <c r="C322" s="420" t="str">
        <f t="shared" si="25"/>
        <v>.</v>
      </c>
      <c r="D322" s="420" t="str">
        <f t="shared" si="26"/>
        <v>.</v>
      </c>
      <c r="E322" s="420"/>
      <c r="F322" s="420"/>
      <c r="G322" s="429">
        <f t="shared" si="24"/>
        <v>0</v>
      </c>
      <c r="H322" s="429" t="str">
        <f t="shared" si="27"/>
        <v>.</v>
      </c>
    </row>
    <row r="323" spans="1:8" ht="20.100000000000001" customHeight="1">
      <c r="A323" s="420"/>
      <c r="B323" s="425"/>
      <c r="C323" s="420" t="str">
        <f t="shared" si="25"/>
        <v>.</v>
      </c>
      <c r="D323" s="420" t="str">
        <f t="shared" si="26"/>
        <v>.</v>
      </c>
      <c r="E323" s="420"/>
      <c r="F323" s="420"/>
      <c r="G323" s="429">
        <f t="shared" si="24"/>
        <v>0</v>
      </c>
      <c r="H323" s="429" t="str">
        <f t="shared" si="27"/>
        <v>.</v>
      </c>
    </row>
    <row r="324" spans="1:8" ht="20.100000000000001" customHeight="1">
      <c r="A324" s="420"/>
      <c r="B324" s="425"/>
      <c r="C324" s="420" t="str">
        <f t="shared" si="25"/>
        <v>.</v>
      </c>
      <c r="D324" s="420" t="str">
        <f t="shared" si="26"/>
        <v>.</v>
      </c>
      <c r="E324" s="420"/>
      <c r="F324" s="420"/>
      <c r="G324" s="429">
        <f t="shared" ref="G324:G387" si="28">IF($B324&gt;=1000,VLOOKUP($B324,ceník,5,FALSE),)</f>
        <v>0</v>
      </c>
      <c r="H324" s="429" t="str">
        <f t="shared" si="27"/>
        <v>.</v>
      </c>
    </row>
    <row r="325" spans="1:8" ht="20.100000000000001" customHeight="1">
      <c r="A325" s="420"/>
      <c r="B325" s="425"/>
      <c r="C325" s="420" t="str">
        <f t="shared" si="25"/>
        <v>.</v>
      </c>
      <c r="D325" s="420" t="str">
        <f t="shared" si="26"/>
        <v>.</v>
      </c>
      <c r="E325" s="420"/>
      <c r="F325" s="420"/>
      <c r="G325" s="429">
        <f t="shared" si="28"/>
        <v>0</v>
      </c>
      <c r="H325" s="429" t="str">
        <f t="shared" si="27"/>
        <v>.</v>
      </c>
    </row>
    <row r="326" spans="1:8" ht="20.100000000000001" customHeight="1">
      <c r="A326" s="420"/>
      <c r="B326" s="425"/>
      <c r="C326" s="420" t="str">
        <f t="shared" si="25"/>
        <v>.</v>
      </c>
      <c r="D326" s="420" t="str">
        <f t="shared" si="26"/>
        <v>.</v>
      </c>
      <c r="E326" s="420"/>
      <c r="F326" s="420"/>
      <c r="G326" s="429">
        <f t="shared" si="28"/>
        <v>0</v>
      </c>
      <c r="H326" s="429" t="str">
        <f t="shared" si="27"/>
        <v>.</v>
      </c>
    </row>
    <row r="327" spans="1:8" ht="20.100000000000001" customHeight="1">
      <c r="A327" s="420"/>
      <c r="B327" s="425"/>
      <c r="C327" s="420" t="str">
        <f t="shared" si="25"/>
        <v>.</v>
      </c>
      <c r="D327" s="420" t="str">
        <f t="shared" si="26"/>
        <v>.</v>
      </c>
      <c r="E327" s="420"/>
      <c r="F327" s="420"/>
      <c r="G327" s="429">
        <f t="shared" si="28"/>
        <v>0</v>
      </c>
      <c r="H327" s="429" t="str">
        <f t="shared" si="27"/>
        <v>.</v>
      </c>
    </row>
    <row r="328" spans="1:8" ht="20.100000000000001" customHeight="1">
      <c r="A328" s="420"/>
      <c r="B328" s="425"/>
      <c r="C328" s="420" t="str">
        <f t="shared" si="25"/>
        <v>.</v>
      </c>
      <c r="D328" s="420" t="str">
        <f t="shared" si="26"/>
        <v>.</v>
      </c>
      <c r="E328" s="420"/>
      <c r="F328" s="420"/>
      <c r="G328" s="429">
        <f t="shared" si="28"/>
        <v>0</v>
      </c>
      <c r="H328" s="429" t="str">
        <f t="shared" si="27"/>
        <v>.</v>
      </c>
    </row>
    <row r="329" spans="1:8" ht="20.100000000000001" customHeight="1">
      <c r="A329" s="420"/>
      <c r="B329" s="425"/>
      <c r="C329" s="420" t="str">
        <f t="shared" si="25"/>
        <v>.</v>
      </c>
      <c r="D329" s="420" t="str">
        <f t="shared" si="26"/>
        <v>.</v>
      </c>
      <c r="E329" s="420"/>
      <c r="F329" s="420"/>
      <c r="G329" s="429">
        <f t="shared" si="28"/>
        <v>0</v>
      </c>
      <c r="H329" s="429" t="str">
        <f t="shared" si="27"/>
        <v>.</v>
      </c>
    </row>
    <row r="330" spans="1:8" ht="20.100000000000001" customHeight="1">
      <c r="A330" s="420"/>
      <c r="B330" s="425"/>
      <c r="C330" s="420" t="str">
        <f t="shared" si="25"/>
        <v>.</v>
      </c>
      <c r="D330" s="420" t="str">
        <f t="shared" si="26"/>
        <v>.</v>
      </c>
      <c r="E330" s="420"/>
      <c r="F330" s="420"/>
      <c r="G330" s="429">
        <f t="shared" si="28"/>
        <v>0</v>
      </c>
      <c r="H330" s="429" t="str">
        <f t="shared" si="27"/>
        <v>.</v>
      </c>
    </row>
    <row r="331" spans="1:8" ht="20.100000000000001" customHeight="1">
      <c r="A331" s="420"/>
      <c r="B331" s="425"/>
      <c r="C331" s="420" t="str">
        <f t="shared" si="25"/>
        <v>.</v>
      </c>
      <c r="D331" s="420" t="str">
        <f t="shared" si="26"/>
        <v>.</v>
      </c>
      <c r="E331" s="420"/>
      <c r="F331" s="420"/>
      <c r="G331" s="429">
        <f t="shared" si="28"/>
        <v>0</v>
      </c>
      <c r="H331" s="429" t="str">
        <f t="shared" si="27"/>
        <v>.</v>
      </c>
    </row>
    <row r="332" spans="1:8" ht="20.100000000000001" customHeight="1">
      <c r="A332" s="420"/>
      <c r="B332" s="425"/>
      <c r="C332" s="420" t="str">
        <f t="shared" si="25"/>
        <v>.</v>
      </c>
      <c r="D332" s="420" t="str">
        <f t="shared" si="26"/>
        <v>.</v>
      </c>
      <c r="E332" s="420"/>
      <c r="F332" s="420"/>
      <c r="G332" s="429">
        <f t="shared" si="28"/>
        <v>0</v>
      </c>
      <c r="H332" s="429" t="str">
        <f t="shared" si="27"/>
        <v>.</v>
      </c>
    </row>
    <row r="333" spans="1:8" ht="20.100000000000001" customHeight="1">
      <c r="A333" s="420"/>
      <c r="B333" s="425"/>
      <c r="C333" s="420" t="str">
        <f t="shared" si="25"/>
        <v>.</v>
      </c>
      <c r="D333" s="420" t="str">
        <f t="shared" si="26"/>
        <v>.</v>
      </c>
      <c r="E333" s="420"/>
      <c r="F333" s="420"/>
      <c r="G333" s="429">
        <f t="shared" si="28"/>
        <v>0</v>
      </c>
      <c r="H333" s="429" t="str">
        <f t="shared" si="27"/>
        <v>.</v>
      </c>
    </row>
    <row r="334" spans="1:8" ht="20.100000000000001" customHeight="1">
      <c r="A334" s="420"/>
      <c r="B334" s="425"/>
      <c r="C334" s="420" t="str">
        <f t="shared" si="25"/>
        <v>.</v>
      </c>
      <c r="D334" s="420" t="str">
        <f t="shared" si="26"/>
        <v>.</v>
      </c>
      <c r="E334" s="420"/>
      <c r="F334" s="420"/>
      <c r="G334" s="429">
        <f t="shared" si="28"/>
        <v>0</v>
      </c>
      <c r="H334" s="429" t="str">
        <f t="shared" si="27"/>
        <v>.</v>
      </c>
    </row>
    <row r="335" spans="1:8" ht="20.100000000000001" customHeight="1">
      <c r="A335" s="420"/>
      <c r="B335" s="425"/>
      <c r="C335" s="420" t="str">
        <f t="shared" si="25"/>
        <v>.</v>
      </c>
      <c r="D335" s="420" t="str">
        <f t="shared" si="26"/>
        <v>.</v>
      </c>
      <c r="E335" s="420"/>
      <c r="F335" s="420"/>
      <c r="G335" s="429">
        <f t="shared" si="28"/>
        <v>0</v>
      </c>
      <c r="H335" s="429" t="str">
        <f t="shared" si="27"/>
        <v>.</v>
      </c>
    </row>
    <row r="336" spans="1:8" ht="20.100000000000001" customHeight="1">
      <c r="A336" s="420"/>
      <c r="B336" s="425"/>
      <c r="C336" s="420" t="str">
        <f t="shared" si="25"/>
        <v>.</v>
      </c>
      <c r="D336" s="420" t="str">
        <f t="shared" si="26"/>
        <v>.</v>
      </c>
      <c r="E336" s="420"/>
      <c r="F336" s="420"/>
      <c r="G336" s="429">
        <f t="shared" si="28"/>
        <v>0</v>
      </c>
      <c r="H336" s="429" t="str">
        <f t="shared" si="27"/>
        <v>.</v>
      </c>
    </row>
    <row r="337" spans="1:8" ht="20.100000000000001" customHeight="1">
      <c r="A337" s="420"/>
      <c r="B337" s="425"/>
      <c r="C337" s="420" t="str">
        <f t="shared" si="25"/>
        <v>.</v>
      </c>
      <c r="D337" s="420" t="str">
        <f t="shared" si="26"/>
        <v>.</v>
      </c>
      <c r="E337" s="420"/>
      <c r="F337" s="420"/>
      <c r="G337" s="429">
        <f t="shared" si="28"/>
        <v>0</v>
      </c>
      <c r="H337" s="429" t="str">
        <f t="shared" si="27"/>
        <v>.</v>
      </c>
    </row>
    <row r="338" spans="1:8" ht="20.100000000000001" customHeight="1">
      <c r="A338" s="420"/>
      <c r="B338" s="425"/>
      <c r="C338" s="420" t="str">
        <f t="shared" si="25"/>
        <v>.</v>
      </c>
      <c r="D338" s="420" t="str">
        <f t="shared" si="26"/>
        <v>.</v>
      </c>
      <c r="E338" s="420"/>
      <c r="F338" s="420"/>
      <c r="G338" s="429">
        <f t="shared" si="28"/>
        <v>0</v>
      </c>
      <c r="H338" s="429" t="str">
        <f t="shared" si="27"/>
        <v>.</v>
      </c>
    </row>
    <row r="339" spans="1:8" ht="20.100000000000001" customHeight="1">
      <c r="A339" s="420"/>
      <c r="B339" s="425"/>
      <c r="C339" s="420" t="str">
        <f t="shared" si="25"/>
        <v>.</v>
      </c>
      <c r="D339" s="420" t="str">
        <f t="shared" si="26"/>
        <v>.</v>
      </c>
      <c r="E339" s="420"/>
      <c r="F339" s="420"/>
      <c r="G339" s="429">
        <f t="shared" si="28"/>
        <v>0</v>
      </c>
      <c r="H339" s="429" t="str">
        <f t="shared" si="27"/>
        <v>.</v>
      </c>
    </row>
    <row r="340" spans="1:8" ht="20.100000000000001" customHeight="1">
      <c r="A340" s="420"/>
      <c r="B340" s="425"/>
      <c r="C340" s="420" t="str">
        <f t="shared" si="25"/>
        <v>.</v>
      </c>
      <c r="D340" s="420" t="str">
        <f t="shared" si="26"/>
        <v>.</v>
      </c>
      <c r="E340" s="420"/>
      <c r="F340" s="420"/>
      <c r="G340" s="429">
        <f t="shared" si="28"/>
        <v>0</v>
      </c>
      <c r="H340" s="429" t="str">
        <f t="shared" si="27"/>
        <v>.</v>
      </c>
    </row>
    <row r="341" spans="1:8" ht="20.100000000000001" customHeight="1">
      <c r="A341" s="420"/>
      <c r="B341" s="425"/>
      <c r="C341" s="420" t="str">
        <f t="shared" si="25"/>
        <v>.</v>
      </c>
      <c r="D341" s="420" t="str">
        <f t="shared" si="26"/>
        <v>.</v>
      </c>
      <c r="E341" s="420"/>
      <c r="F341" s="420"/>
      <c r="G341" s="429">
        <f t="shared" si="28"/>
        <v>0</v>
      </c>
      <c r="H341" s="429" t="str">
        <f t="shared" si="27"/>
        <v>.</v>
      </c>
    </row>
    <row r="342" spans="1:8" ht="20.100000000000001" customHeight="1">
      <c r="A342" s="420"/>
      <c r="B342" s="425"/>
      <c r="C342" s="420" t="str">
        <f t="shared" si="25"/>
        <v>.</v>
      </c>
      <c r="D342" s="420" t="str">
        <f t="shared" si="26"/>
        <v>.</v>
      </c>
      <c r="E342" s="420"/>
      <c r="F342" s="420"/>
      <c r="G342" s="429">
        <f t="shared" si="28"/>
        <v>0</v>
      </c>
      <c r="H342" s="429" t="str">
        <f t="shared" si="27"/>
        <v>.</v>
      </c>
    </row>
    <row r="343" spans="1:8" ht="20.100000000000001" customHeight="1">
      <c r="A343" s="420"/>
      <c r="B343" s="425"/>
      <c r="C343" s="420" t="str">
        <f t="shared" si="25"/>
        <v>.</v>
      </c>
      <c r="D343" s="420" t="str">
        <f t="shared" si="26"/>
        <v>.</v>
      </c>
      <c r="E343" s="420"/>
      <c r="F343" s="420"/>
      <c r="G343" s="429">
        <f t="shared" si="28"/>
        <v>0</v>
      </c>
      <c r="H343" s="429" t="str">
        <f t="shared" si="27"/>
        <v>.</v>
      </c>
    </row>
    <row r="344" spans="1:8" ht="20.100000000000001" customHeight="1">
      <c r="A344" s="420"/>
      <c r="B344" s="425"/>
      <c r="C344" s="420" t="str">
        <f t="shared" si="25"/>
        <v>.</v>
      </c>
      <c r="D344" s="420" t="str">
        <f t="shared" si="26"/>
        <v>.</v>
      </c>
      <c r="E344" s="420"/>
      <c r="F344" s="420"/>
      <c r="G344" s="429">
        <f t="shared" si="28"/>
        <v>0</v>
      </c>
      <c r="H344" s="429" t="str">
        <f t="shared" si="27"/>
        <v>.</v>
      </c>
    </row>
    <row r="345" spans="1:8" ht="20.100000000000001" customHeight="1">
      <c r="A345" s="420"/>
      <c r="B345" s="425"/>
      <c r="C345" s="420" t="str">
        <f t="shared" si="25"/>
        <v>.</v>
      </c>
      <c r="D345" s="420" t="str">
        <f t="shared" si="26"/>
        <v>.</v>
      </c>
      <c r="E345" s="420"/>
      <c r="F345" s="420"/>
      <c r="G345" s="429">
        <f t="shared" si="28"/>
        <v>0</v>
      </c>
      <c r="H345" s="429" t="str">
        <f t="shared" si="27"/>
        <v>.</v>
      </c>
    </row>
    <row r="346" spans="1:8" ht="20.100000000000001" customHeight="1">
      <c r="A346" s="420"/>
      <c r="B346" s="425"/>
      <c r="C346" s="420" t="str">
        <f t="shared" si="25"/>
        <v>.</v>
      </c>
      <c r="D346" s="420" t="str">
        <f t="shared" si="26"/>
        <v>.</v>
      </c>
      <c r="E346" s="420"/>
      <c r="F346" s="420"/>
      <c r="G346" s="429">
        <f t="shared" si="28"/>
        <v>0</v>
      </c>
      <c r="H346" s="429" t="str">
        <f t="shared" si="27"/>
        <v>.</v>
      </c>
    </row>
    <row r="347" spans="1:8" ht="20.100000000000001" customHeight="1">
      <c r="A347" s="420"/>
      <c r="B347" s="425"/>
      <c r="C347" s="420" t="str">
        <f t="shared" si="25"/>
        <v>.</v>
      </c>
      <c r="D347" s="420" t="str">
        <f t="shared" si="26"/>
        <v>.</v>
      </c>
      <c r="E347" s="420"/>
      <c r="F347" s="420"/>
      <c r="G347" s="429">
        <f t="shared" si="28"/>
        <v>0</v>
      </c>
      <c r="H347" s="429" t="str">
        <f t="shared" si="27"/>
        <v>.</v>
      </c>
    </row>
    <row r="348" spans="1:8" ht="20.100000000000001" customHeight="1">
      <c r="A348" s="420"/>
      <c r="B348" s="425"/>
      <c r="C348" s="420" t="str">
        <f t="shared" si="25"/>
        <v>.</v>
      </c>
      <c r="D348" s="420" t="str">
        <f t="shared" si="26"/>
        <v>.</v>
      </c>
      <c r="E348" s="420"/>
      <c r="F348" s="420"/>
      <c r="G348" s="429">
        <f t="shared" si="28"/>
        <v>0</v>
      </c>
      <c r="H348" s="429" t="str">
        <f t="shared" si="27"/>
        <v>.</v>
      </c>
    </row>
    <row r="349" spans="1:8" ht="20.100000000000001" customHeight="1">
      <c r="A349" s="420"/>
      <c r="B349" s="425"/>
      <c r="C349" s="420" t="str">
        <f t="shared" si="25"/>
        <v>.</v>
      </c>
      <c r="D349" s="420" t="str">
        <f t="shared" si="26"/>
        <v>.</v>
      </c>
      <c r="E349" s="420"/>
      <c r="F349" s="420"/>
      <c r="G349" s="429">
        <f t="shared" si="28"/>
        <v>0</v>
      </c>
      <c r="H349" s="429" t="str">
        <f t="shared" si="27"/>
        <v>.</v>
      </c>
    </row>
    <row r="350" spans="1:8" ht="20.100000000000001" customHeight="1">
      <c r="A350" s="420"/>
      <c r="B350" s="425"/>
      <c r="C350" s="420" t="str">
        <f t="shared" si="25"/>
        <v>.</v>
      </c>
      <c r="D350" s="420" t="str">
        <f t="shared" si="26"/>
        <v>.</v>
      </c>
      <c r="E350" s="420"/>
      <c r="F350" s="420"/>
      <c r="G350" s="429">
        <f t="shared" si="28"/>
        <v>0</v>
      </c>
      <c r="H350" s="429" t="str">
        <f t="shared" si="27"/>
        <v>.</v>
      </c>
    </row>
    <row r="351" spans="1:8" ht="20.100000000000001" customHeight="1">
      <c r="A351" s="420"/>
      <c r="B351" s="425"/>
      <c r="C351" s="420" t="str">
        <f t="shared" si="25"/>
        <v>.</v>
      </c>
      <c r="D351" s="420" t="str">
        <f t="shared" si="26"/>
        <v>.</v>
      </c>
      <c r="E351" s="420"/>
      <c r="F351" s="420"/>
      <c r="G351" s="429">
        <f t="shared" si="28"/>
        <v>0</v>
      </c>
      <c r="H351" s="429" t="str">
        <f t="shared" si="27"/>
        <v>.</v>
      </c>
    </row>
    <row r="352" spans="1:8" ht="20.100000000000001" customHeight="1">
      <c r="A352" s="420"/>
      <c r="B352" s="425"/>
      <c r="C352" s="420" t="str">
        <f t="shared" si="25"/>
        <v>.</v>
      </c>
      <c r="D352" s="420" t="str">
        <f t="shared" si="26"/>
        <v>.</v>
      </c>
      <c r="E352" s="420"/>
      <c r="F352" s="420"/>
      <c r="G352" s="429">
        <f t="shared" si="28"/>
        <v>0</v>
      </c>
      <c r="H352" s="429" t="str">
        <f t="shared" si="27"/>
        <v>.</v>
      </c>
    </row>
    <row r="353" spans="1:8" ht="20.100000000000001" customHeight="1">
      <c r="A353" s="420"/>
      <c r="B353" s="425"/>
      <c r="C353" s="420" t="str">
        <f t="shared" si="25"/>
        <v>.</v>
      </c>
      <c r="D353" s="420" t="str">
        <f t="shared" si="26"/>
        <v>.</v>
      </c>
      <c r="E353" s="420"/>
      <c r="F353" s="420"/>
      <c r="G353" s="429">
        <f t="shared" si="28"/>
        <v>0</v>
      </c>
      <c r="H353" s="429" t="str">
        <f t="shared" si="27"/>
        <v>.</v>
      </c>
    </row>
    <row r="354" spans="1:8" ht="20.100000000000001" customHeight="1">
      <c r="A354" s="420"/>
      <c r="B354" s="425"/>
      <c r="C354" s="420" t="str">
        <f t="shared" si="25"/>
        <v>.</v>
      </c>
      <c r="D354" s="420" t="str">
        <f t="shared" si="26"/>
        <v>.</v>
      </c>
      <c r="E354" s="420"/>
      <c r="F354" s="420"/>
      <c r="G354" s="429">
        <f t="shared" si="28"/>
        <v>0</v>
      </c>
      <c r="H354" s="429" t="str">
        <f t="shared" si="27"/>
        <v>.</v>
      </c>
    </row>
    <row r="355" spans="1:8" ht="20.100000000000001" customHeight="1">
      <c r="A355" s="420"/>
      <c r="B355" s="425"/>
      <c r="C355" s="420" t="str">
        <f t="shared" si="25"/>
        <v>.</v>
      </c>
      <c r="D355" s="420" t="str">
        <f t="shared" si="26"/>
        <v>.</v>
      </c>
      <c r="E355" s="420"/>
      <c r="F355" s="420"/>
      <c r="G355" s="429">
        <f t="shared" si="28"/>
        <v>0</v>
      </c>
      <c r="H355" s="429" t="str">
        <f t="shared" si="27"/>
        <v>.</v>
      </c>
    </row>
    <row r="356" spans="1:8" ht="20.100000000000001" customHeight="1">
      <c r="A356" s="420"/>
      <c r="B356" s="425"/>
      <c r="C356" s="420" t="str">
        <f t="shared" si="25"/>
        <v>.</v>
      </c>
      <c r="D356" s="420" t="str">
        <f t="shared" si="26"/>
        <v>.</v>
      </c>
      <c r="E356" s="420"/>
      <c r="F356" s="420"/>
      <c r="G356" s="429">
        <f t="shared" si="28"/>
        <v>0</v>
      </c>
      <c r="H356" s="429" t="str">
        <f t="shared" si="27"/>
        <v>.</v>
      </c>
    </row>
    <row r="357" spans="1:8" ht="20.100000000000001" customHeight="1">
      <c r="A357" s="420"/>
      <c r="B357" s="425"/>
      <c r="C357" s="420" t="str">
        <f t="shared" si="25"/>
        <v>.</v>
      </c>
      <c r="D357" s="420" t="str">
        <f t="shared" si="26"/>
        <v>.</v>
      </c>
      <c r="E357" s="420"/>
      <c r="F357" s="420"/>
      <c r="G357" s="429">
        <f t="shared" si="28"/>
        <v>0</v>
      </c>
      <c r="H357" s="429" t="str">
        <f t="shared" si="27"/>
        <v>.</v>
      </c>
    </row>
    <row r="358" spans="1:8" ht="20.100000000000001" customHeight="1">
      <c r="A358" s="420"/>
      <c r="B358" s="425"/>
      <c r="C358" s="420" t="str">
        <f t="shared" ref="C358:C421" si="29">IF($B358&gt;=700,VLOOKUP($B358,ceník,2,FALSE),".")</f>
        <v>.</v>
      </c>
      <c r="D358" s="420" t="str">
        <f t="shared" ref="D358:D421" si="30">IF($B358&gt;=1000,VLOOKUP($B358,ceník,3,FALSE),".")</f>
        <v>.</v>
      </c>
      <c r="E358" s="420"/>
      <c r="F358" s="420"/>
      <c r="G358" s="429">
        <f t="shared" si="28"/>
        <v>0</v>
      </c>
      <c r="H358" s="429" t="str">
        <f t="shared" si="27"/>
        <v>.</v>
      </c>
    </row>
    <row r="359" spans="1:8" ht="20.100000000000001" customHeight="1">
      <c r="A359" s="420"/>
      <c r="B359" s="425"/>
      <c r="C359" s="420" t="str">
        <f t="shared" si="29"/>
        <v>.</v>
      </c>
      <c r="D359" s="420" t="str">
        <f t="shared" si="30"/>
        <v>.</v>
      </c>
      <c r="E359" s="420"/>
      <c r="F359" s="420"/>
      <c r="G359" s="429">
        <f t="shared" si="28"/>
        <v>0</v>
      </c>
      <c r="H359" s="429" t="str">
        <f t="shared" si="27"/>
        <v>.</v>
      </c>
    </row>
    <row r="360" spans="1:8" ht="20.100000000000001" customHeight="1">
      <c r="A360" s="420"/>
      <c r="B360" s="425"/>
      <c r="C360" s="420" t="str">
        <f t="shared" si="29"/>
        <v>.</v>
      </c>
      <c r="D360" s="420" t="str">
        <f t="shared" si="30"/>
        <v>.</v>
      </c>
      <c r="E360" s="420"/>
      <c r="F360" s="420"/>
      <c r="G360" s="429">
        <f t="shared" si="28"/>
        <v>0</v>
      </c>
      <c r="H360" s="429" t="str">
        <f t="shared" si="27"/>
        <v>.</v>
      </c>
    </row>
    <row r="361" spans="1:8" ht="20.100000000000001" customHeight="1">
      <c r="A361" s="420"/>
      <c r="B361" s="425"/>
      <c r="C361" s="420" t="str">
        <f t="shared" si="29"/>
        <v>.</v>
      </c>
      <c r="D361" s="420" t="str">
        <f t="shared" si="30"/>
        <v>.</v>
      </c>
      <c r="E361" s="420"/>
      <c r="F361" s="420"/>
      <c r="G361" s="429">
        <f t="shared" si="28"/>
        <v>0</v>
      </c>
      <c r="H361" s="429" t="str">
        <f t="shared" si="27"/>
        <v>.</v>
      </c>
    </row>
    <row r="362" spans="1:8" ht="20.100000000000001" customHeight="1">
      <c r="A362" s="420"/>
      <c r="B362" s="425"/>
      <c r="C362" s="420" t="str">
        <f t="shared" si="29"/>
        <v>.</v>
      </c>
      <c r="D362" s="420" t="str">
        <f t="shared" si="30"/>
        <v>.</v>
      </c>
      <c r="E362" s="420"/>
      <c r="F362" s="420"/>
      <c r="G362" s="429">
        <f t="shared" si="28"/>
        <v>0</v>
      </c>
      <c r="H362" s="429" t="str">
        <f t="shared" si="27"/>
        <v>.</v>
      </c>
    </row>
    <row r="363" spans="1:8" ht="20.100000000000001" customHeight="1">
      <c r="A363" s="420"/>
      <c r="B363" s="425"/>
      <c r="C363" s="420" t="str">
        <f t="shared" si="29"/>
        <v>.</v>
      </c>
      <c r="D363" s="420" t="str">
        <f t="shared" si="30"/>
        <v>.</v>
      </c>
      <c r="E363" s="420"/>
      <c r="F363" s="420"/>
      <c r="G363" s="429">
        <f t="shared" si="28"/>
        <v>0</v>
      </c>
      <c r="H363" s="429" t="str">
        <f t="shared" si="27"/>
        <v>.</v>
      </c>
    </row>
    <row r="364" spans="1:8" ht="20.100000000000001" customHeight="1">
      <c r="A364" s="420"/>
      <c r="B364" s="425"/>
      <c r="C364" s="420" t="str">
        <f t="shared" si="29"/>
        <v>.</v>
      </c>
      <c r="D364" s="420" t="str">
        <f t="shared" si="30"/>
        <v>.</v>
      </c>
      <c r="E364" s="420"/>
      <c r="F364" s="420"/>
      <c r="G364" s="429">
        <f t="shared" si="28"/>
        <v>0</v>
      </c>
      <c r="H364" s="429" t="str">
        <f t="shared" si="27"/>
        <v>.</v>
      </c>
    </row>
    <row r="365" spans="1:8" ht="20.100000000000001" customHeight="1">
      <c r="A365" s="420"/>
      <c r="B365" s="425"/>
      <c r="C365" s="420" t="str">
        <f t="shared" si="29"/>
        <v>.</v>
      </c>
      <c r="D365" s="420" t="str">
        <f t="shared" si="30"/>
        <v>.</v>
      </c>
      <c r="E365" s="420"/>
      <c r="F365" s="420"/>
      <c r="G365" s="429">
        <f t="shared" si="28"/>
        <v>0</v>
      </c>
      <c r="H365" s="429" t="str">
        <f t="shared" si="27"/>
        <v>.</v>
      </c>
    </row>
    <row r="366" spans="1:8" ht="20.100000000000001" customHeight="1">
      <c r="A366" s="420"/>
      <c r="B366" s="425"/>
      <c r="C366" s="420" t="str">
        <f t="shared" si="29"/>
        <v>.</v>
      </c>
      <c r="D366" s="420" t="str">
        <f t="shared" si="30"/>
        <v>.</v>
      </c>
      <c r="E366" s="420"/>
      <c r="F366" s="420"/>
      <c r="G366" s="429">
        <f t="shared" si="28"/>
        <v>0</v>
      </c>
      <c r="H366" s="429" t="str">
        <f t="shared" si="27"/>
        <v>.</v>
      </c>
    </row>
    <row r="367" spans="1:8" ht="20.100000000000001" customHeight="1">
      <c r="A367" s="420"/>
      <c r="B367" s="425"/>
      <c r="C367" s="420" t="str">
        <f t="shared" si="29"/>
        <v>.</v>
      </c>
      <c r="D367" s="420" t="str">
        <f t="shared" si="30"/>
        <v>.</v>
      </c>
      <c r="E367" s="420"/>
      <c r="F367" s="420"/>
      <c r="G367" s="429">
        <f t="shared" si="28"/>
        <v>0</v>
      </c>
      <c r="H367" s="429" t="str">
        <f t="shared" si="27"/>
        <v>.</v>
      </c>
    </row>
    <row r="368" spans="1:8" ht="20.100000000000001" customHeight="1">
      <c r="A368" s="420"/>
      <c r="B368" s="425"/>
      <c r="C368" s="420" t="str">
        <f t="shared" si="29"/>
        <v>.</v>
      </c>
      <c r="D368" s="420" t="str">
        <f t="shared" si="30"/>
        <v>.</v>
      </c>
      <c r="E368" s="420"/>
      <c r="F368" s="420"/>
      <c r="G368" s="429">
        <f t="shared" si="28"/>
        <v>0</v>
      </c>
      <c r="H368" s="429" t="str">
        <f t="shared" si="27"/>
        <v>.</v>
      </c>
    </row>
    <row r="369" spans="1:8" ht="20.100000000000001" customHeight="1">
      <c r="A369" s="420"/>
      <c r="B369" s="425"/>
      <c r="C369" s="420" t="str">
        <f t="shared" si="29"/>
        <v>.</v>
      </c>
      <c r="D369" s="420" t="str">
        <f t="shared" si="30"/>
        <v>.</v>
      </c>
      <c r="E369" s="420"/>
      <c r="F369" s="420"/>
      <c r="G369" s="429">
        <f t="shared" si="28"/>
        <v>0</v>
      </c>
      <c r="H369" s="429" t="str">
        <f t="shared" si="27"/>
        <v>.</v>
      </c>
    </row>
    <row r="370" spans="1:8" ht="20.100000000000001" customHeight="1">
      <c r="A370" s="420"/>
      <c r="B370" s="425"/>
      <c r="C370" s="420" t="str">
        <f t="shared" si="29"/>
        <v>.</v>
      </c>
      <c r="D370" s="420" t="str">
        <f t="shared" si="30"/>
        <v>.</v>
      </c>
      <c r="E370" s="420"/>
      <c r="F370" s="420"/>
      <c r="G370" s="429">
        <f t="shared" si="28"/>
        <v>0</v>
      </c>
      <c r="H370" s="429" t="str">
        <f t="shared" si="27"/>
        <v>.</v>
      </c>
    </row>
    <row r="371" spans="1:8" ht="20.100000000000001" customHeight="1">
      <c r="A371" s="420"/>
      <c r="B371" s="425"/>
      <c r="C371" s="420" t="str">
        <f t="shared" si="29"/>
        <v>.</v>
      </c>
      <c r="D371" s="420" t="str">
        <f t="shared" si="30"/>
        <v>.</v>
      </c>
      <c r="E371" s="420"/>
      <c r="F371" s="420"/>
      <c r="G371" s="429">
        <f t="shared" si="28"/>
        <v>0</v>
      </c>
      <c r="H371" s="429" t="str">
        <f t="shared" si="27"/>
        <v>.</v>
      </c>
    </row>
    <row r="372" spans="1:8" ht="20.100000000000001" customHeight="1">
      <c r="A372" s="420"/>
      <c r="B372" s="425"/>
      <c r="C372" s="420" t="str">
        <f t="shared" si="29"/>
        <v>.</v>
      </c>
      <c r="D372" s="420" t="str">
        <f t="shared" si="30"/>
        <v>.</v>
      </c>
      <c r="E372" s="420"/>
      <c r="F372" s="420"/>
      <c r="G372" s="429">
        <f t="shared" si="28"/>
        <v>0</v>
      </c>
      <c r="H372" s="429" t="str">
        <f t="shared" si="27"/>
        <v>.</v>
      </c>
    </row>
    <row r="373" spans="1:8" ht="20.100000000000001" customHeight="1">
      <c r="A373" s="420"/>
      <c r="B373" s="425"/>
      <c r="C373" s="420" t="str">
        <f t="shared" si="29"/>
        <v>.</v>
      </c>
      <c r="D373" s="420" t="str">
        <f t="shared" si="30"/>
        <v>.</v>
      </c>
      <c r="E373" s="420"/>
      <c r="F373" s="420"/>
      <c r="G373" s="429">
        <f t="shared" si="28"/>
        <v>0</v>
      </c>
      <c r="H373" s="429" t="str">
        <f t="shared" ref="H373:H436" si="31">IF(B373&gt;=1000,E373*G373,".")</f>
        <v>.</v>
      </c>
    </row>
    <row r="374" spans="1:8" ht="20.100000000000001" customHeight="1">
      <c r="A374" s="420"/>
      <c r="B374" s="425"/>
      <c r="C374" s="420" t="str">
        <f t="shared" si="29"/>
        <v>.</v>
      </c>
      <c r="D374" s="420" t="str">
        <f t="shared" si="30"/>
        <v>.</v>
      </c>
      <c r="E374" s="420"/>
      <c r="F374" s="420"/>
      <c r="G374" s="429">
        <f t="shared" si="28"/>
        <v>0</v>
      </c>
      <c r="H374" s="429" t="str">
        <f t="shared" si="31"/>
        <v>.</v>
      </c>
    </row>
    <row r="375" spans="1:8" ht="20.100000000000001" customHeight="1">
      <c r="A375" s="420"/>
      <c r="B375" s="425"/>
      <c r="C375" s="420" t="str">
        <f t="shared" si="29"/>
        <v>.</v>
      </c>
      <c r="D375" s="420" t="str">
        <f t="shared" si="30"/>
        <v>.</v>
      </c>
      <c r="E375" s="420"/>
      <c r="F375" s="420"/>
      <c r="G375" s="429">
        <f t="shared" si="28"/>
        <v>0</v>
      </c>
      <c r="H375" s="429" t="str">
        <f t="shared" si="31"/>
        <v>.</v>
      </c>
    </row>
    <row r="376" spans="1:8" ht="20.100000000000001" customHeight="1">
      <c r="A376" s="420"/>
      <c r="B376" s="425"/>
      <c r="C376" s="420" t="str">
        <f t="shared" si="29"/>
        <v>.</v>
      </c>
      <c r="D376" s="420" t="str">
        <f t="shared" si="30"/>
        <v>.</v>
      </c>
      <c r="E376" s="420"/>
      <c r="F376" s="420"/>
      <c r="G376" s="429">
        <f t="shared" si="28"/>
        <v>0</v>
      </c>
      <c r="H376" s="429" t="str">
        <f t="shared" si="31"/>
        <v>.</v>
      </c>
    </row>
    <row r="377" spans="1:8" ht="20.100000000000001" customHeight="1">
      <c r="A377" s="420"/>
      <c r="B377" s="425"/>
      <c r="C377" s="420" t="str">
        <f t="shared" si="29"/>
        <v>.</v>
      </c>
      <c r="D377" s="420" t="str">
        <f t="shared" si="30"/>
        <v>.</v>
      </c>
      <c r="E377" s="420"/>
      <c r="F377" s="420"/>
      <c r="G377" s="429">
        <f t="shared" si="28"/>
        <v>0</v>
      </c>
      <c r="H377" s="429" t="str">
        <f t="shared" si="31"/>
        <v>.</v>
      </c>
    </row>
    <row r="378" spans="1:8" ht="20.100000000000001" customHeight="1">
      <c r="A378" s="420"/>
      <c r="B378" s="425"/>
      <c r="C378" s="420" t="str">
        <f t="shared" si="29"/>
        <v>.</v>
      </c>
      <c r="D378" s="420" t="str">
        <f t="shared" si="30"/>
        <v>.</v>
      </c>
      <c r="E378" s="420"/>
      <c r="F378" s="420"/>
      <c r="G378" s="429">
        <f t="shared" si="28"/>
        <v>0</v>
      </c>
      <c r="H378" s="429" t="str">
        <f t="shared" si="31"/>
        <v>.</v>
      </c>
    </row>
    <row r="379" spans="1:8" ht="20.100000000000001" customHeight="1">
      <c r="A379" s="420"/>
      <c r="B379" s="425"/>
      <c r="C379" s="420" t="str">
        <f t="shared" si="29"/>
        <v>.</v>
      </c>
      <c r="D379" s="420" t="str">
        <f t="shared" si="30"/>
        <v>.</v>
      </c>
      <c r="E379" s="420"/>
      <c r="F379" s="420"/>
      <c r="G379" s="429">
        <f t="shared" si="28"/>
        <v>0</v>
      </c>
      <c r="H379" s="429" t="str">
        <f t="shared" si="31"/>
        <v>.</v>
      </c>
    </row>
    <row r="380" spans="1:8" ht="20.100000000000001" customHeight="1">
      <c r="A380" s="420"/>
      <c r="B380" s="425"/>
      <c r="C380" s="420" t="str">
        <f t="shared" si="29"/>
        <v>.</v>
      </c>
      <c r="D380" s="420" t="str">
        <f t="shared" si="30"/>
        <v>.</v>
      </c>
      <c r="E380" s="420"/>
      <c r="F380" s="420"/>
      <c r="G380" s="429">
        <f t="shared" si="28"/>
        <v>0</v>
      </c>
      <c r="H380" s="429" t="str">
        <f t="shared" si="31"/>
        <v>.</v>
      </c>
    </row>
    <row r="381" spans="1:8" ht="20.100000000000001" customHeight="1">
      <c r="A381" s="420"/>
      <c r="B381" s="425"/>
      <c r="C381" s="420" t="str">
        <f t="shared" si="29"/>
        <v>.</v>
      </c>
      <c r="D381" s="420" t="str">
        <f t="shared" si="30"/>
        <v>.</v>
      </c>
      <c r="E381" s="420"/>
      <c r="F381" s="420"/>
      <c r="G381" s="429">
        <f t="shared" si="28"/>
        <v>0</v>
      </c>
      <c r="H381" s="429" t="str">
        <f t="shared" si="31"/>
        <v>.</v>
      </c>
    </row>
    <row r="382" spans="1:8" ht="20.100000000000001" customHeight="1">
      <c r="A382" s="420"/>
      <c r="B382" s="425"/>
      <c r="C382" s="420" t="str">
        <f t="shared" si="29"/>
        <v>.</v>
      </c>
      <c r="D382" s="420" t="str">
        <f t="shared" si="30"/>
        <v>.</v>
      </c>
      <c r="E382" s="420"/>
      <c r="F382" s="420"/>
      <c r="G382" s="429">
        <f t="shared" si="28"/>
        <v>0</v>
      </c>
      <c r="H382" s="429" t="str">
        <f t="shared" si="31"/>
        <v>.</v>
      </c>
    </row>
    <row r="383" spans="1:8" ht="20.100000000000001" customHeight="1">
      <c r="A383" s="420"/>
      <c r="B383" s="425"/>
      <c r="C383" s="420" t="str">
        <f t="shared" si="29"/>
        <v>.</v>
      </c>
      <c r="D383" s="420" t="str">
        <f t="shared" si="30"/>
        <v>.</v>
      </c>
      <c r="E383" s="420"/>
      <c r="F383" s="420"/>
      <c r="G383" s="429">
        <f t="shared" si="28"/>
        <v>0</v>
      </c>
      <c r="H383" s="429" t="str">
        <f t="shared" si="31"/>
        <v>.</v>
      </c>
    </row>
    <row r="384" spans="1:8" ht="20.100000000000001" customHeight="1">
      <c r="A384" s="420"/>
      <c r="B384" s="425"/>
      <c r="C384" s="420" t="str">
        <f t="shared" si="29"/>
        <v>.</v>
      </c>
      <c r="D384" s="420" t="str">
        <f t="shared" si="30"/>
        <v>.</v>
      </c>
      <c r="E384" s="420"/>
      <c r="F384" s="420"/>
      <c r="G384" s="429">
        <f t="shared" si="28"/>
        <v>0</v>
      </c>
      <c r="H384" s="429" t="str">
        <f t="shared" si="31"/>
        <v>.</v>
      </c>
    </row>
    <row r="385" spans="1:8" ht="20.100000000000001" customHeight="1">
      <c r="A385" s="420"/>
      <c r="B385" s="425"/>
      <c r="C385" s="420" t="str">
        <f t="shared" si="29"/>
        <v>.</v>
      </c>
      <c r="D385" s="420" t="str">
        <f t="shared" si="30"/>
        <v>.</v>
      </c>
      <c r="E385" s="420"/>
      <c r="F385" s="420"/>
      <c r="G385" s="429">
        <f t="shared" si="28"/>
        <v>0</v>
      </c>
      <c r="H385" s="429" t="str">
        <f t="shared" si="31"/>
        <v>.</v>
      </c>
    </row>
    <row r="386" spans="1:8" ht="20.100000000000001" customHeight="1">
      <c r="A386" s="420"/>
      <c r="B386" s="425"/>
      <c r="C386" s="420" t="str">
        <f t="shared" si="29"/>
        <v>.</v>
      </c>
      <c r="D386" s="420" t="str">
        <f t="shared" si="30"/>
        <v>.</v>
      </c>
      <c r="E386" s="420"/>
      <c r="F386" s="420"/>
      <c r="G386" s="429">
        <f t="shared" si="28"/>
        <v>0</v>
      </c>
      <c r="H386" s="429" t="str">
        <f t="shared" si="31"/>
        <v>.</v>
      </c>
    </row>
    <row r="387" spans="1:8" ht="20.100000000000001" customHeight="1">
      <c r="A387" s="420"/>
      <c r="B387" s="425"/>
      <c r="C387" s="420" t="str">
        <f t="shared" si="29"/>
        <v>.</v>
      </c>
      <c r="D387" s="420" t="str">
        <f t="shared" si="30"/>
        <v>.</v>
      </c>
      <c r="E387" s="420"/>
      <c r="F387" s="420"/>
      <c r="G387" s="429">
        <f t="shared" si="28"/>
        <v>0</v>
      </c>
      <c r="H387" s="429" t="str">
        <f t="shared" si="31"/>
        <v>.</v>
      </c>
    </row>
    <row r="388" spans="1:8" ht="20.100000000000001" customHeight="1">
      <c r="A388" s="420"/>
      <c r="B388" s="425"/>
      <c r="C388" s="420" t="str">
        <f t="shared" si="29"/>
        <v>.</v>
      </c>
      <c r="D388" s="420" t="str">
        <f t="shared" si="30"/>
        <v>.</v>
      </c>
      <c r="E388" s="420"/>
      <c r="F388" s="420"/>
      <c r="G388" s="429">
        <f t="shared" ref="G388:G451" si="32">IF($B388&gt;=1000,VLOOKUP($B388,ceník,5,FALSE),)</f>
        <v>0</v>
      </c>
      <c r="H388" s="429" t="str">
        <f t="shared" si="31"/>
        <v>.</v>
      </c>
    </row>
    <row r="389" spans="1:8" ht="20.100000000000001" customHeight="1">
      <c r="A389" s="420"/>
      <c r="B389" s="425"/>
      <c r="C389" s="420" t="str">
        <f t="shared" si="29"/>
        <v>.</v>
      </c>
      <c r="D389" s="420" t="str">
        <f t="shared" si="30"/>
        <v>.</v>
      </c>
      <c r="E389" s="420"/>
      <c r="F389" s="420"/>
      <c r="G389" s="429">
        <f t="shared" si="32"/>
        <v>0</v>
      </c>
      <c r="H389" s="429" t="str">
        <f t="shared" si="31"/>
        <v>.</v>
      </c>
    </row>
    <row r="390" spans="1:8" ht="20.100000000000001" customHeight="1">
      <c r="A390" s="420"/>
      <c r="B390" s="425"/>
      <c r="C390" s="420" t="str">
        <f t="shared" si="29"/>
        <v>.</v>
      </c>
      <c r="D390" s="420" t="str">
        <f t="shared" si="30"/>
        <v>.</v>
      </c>
      <c r="E390" s="420"/>
      <c r="F390" s="420"/>
      <c r="G390" s="429">
        <f t="shared" si="32"/>
        <v>0</v>
      </c>
      <c r="H390" s="429" t="str">
        <f t="shared" si="31"/>
        <v>.</v>
      </c>
    </row>
    <row r="391" spans="1:8" ht="20.100000000000001" customHeight="1">
      <c r="A391" s="420"/>
      <c r="B391" s="425"/>
      <c r="C391" s="420" t="str">
        <f t="shared" si="29"/>
        <v>.</v>
      </c>
      <c r="D391" s="420" t="str">
        <f t="shared" si="30"/>
        <v>.</v>
      </c>
      <c r="E391" s="420"/>
      <c r="F391" s="420"/>
      <c r="G391" s="429">
        <f t="shared" si="32"/>
        <v>0</v>
      </c>
      <c r="H391" s="429" t="str">
        <f t="shared" si="31"/>
        <v>.</v>
      </c>
    </row>
    <row r="392" spans="1:8" ht="20.100000000000001" customHeight="1">
      <c r="A392" s="420"/>
      <c r="B392" s="425"/>
      <c r="C392" s="420" t="str">
        <f t="shared" si="29"/>
        <v>.</v>
      </c>
      <c r="D392" s="420" t="str">
        <f t="shared" si="30"/>
        <v>.</v>
      </c>
      <c r="E392" s="420"/>
      <c r="F392" s="420"/>
      <c r="G392" s="429">
        <f t="shared" si="32"/>
        <v>0</v>
      </c>
      <c r="H392" s="429" t="str">
        <f t="shared" si="31"/>
        <v>.</v>
      </c>
    </row>
    <row r="393" spans="1:8" ht="20.100000000000001" customHeight="1">
      <c r="A393" s="420"/>
      <c r="B393" s="425"/>
      <c r="C393" s="420" t="str">
        <f t="shared" si="29"/>
        <v>.</v>
      </c>
      <c r="D393" s="420" t="str">
        <f t="shared" si="30"/>
        <v>.</v>
      </c>
      <c r="E393" s="420"/>
      <c r="F393" s="420"/>
      <c r="G393" s="429">
        <f t="shared" si="32"/>
        <v>0</v>
      </c>
      <c r="H393" s="429" t="str">
        <f t="shared" si="31"/>
        <v>.</v>
      </c>
    </row>
    <row r="394" spans="1:8" ht="20.100000000000001" customHeight="1">
      <c r="A394" s="420"/>
      <c r="B394" s="425"/>
      <c r="C394" s="420" t="str">
        <f t="shared" si="29"/>
        <v>.</v>
      </c>
      <c r="D394" s="420" t="str">
        <f t="shared" si="30"/>
        <v>.</v>
      </c>
      <c r="E394" s="420"/>
      <c r="F394" s="420"/>
      <c r="G394" s="429">
        <f t="shared" si="32"/>
        <v>0</v>
      </c>
      <c r="H394" s="429" t="str">
        <f t="shared" si="31"/>
        <v>.</v>
      </c>
    </row>
    <row r="395" spans="1:8" ht="20.100000000000001" customHeight="1">
      <c r="A395" s="420"/>
      <c r="B395" s="425"/>
      <c r="C395" s="420" t="str">
        <f t="shared" si="29"/>
        <v>.</v>
      </c>
      <c r="D395" s="420" t="str">
        <f t="shared" si="30"/>
        <v>.</v>
      </c>
      <c r="E395" s="420"/>
      <c r="F395" s="420"/>
      <c r="G395" s="429">
        <f t="shared" si="32"/>
        <v>0</v>
      </c>
      <c r="H395" s="429" t="str">
        <f t="shared" si="31"/>
        <v>.</v>
      </c>
    </row>
    <row r="396" spans="1:8" ht="20.100000000000001" customHeight="1">
      <c r="A396" s="420"/>
      <c r="B396" s="425"/>
      <c r="C396" s="420" t="str">
        <f t="shared" si="29"/>
        <v>.</v>
      </c>
      <c r="D396" s="420" t="str">
        <f t="shared" si="30"/>
        <v>.</v>
      </c>
      <c r="E396" s="420"/>
      <c r="F396" s="420"/>
      <c r="G396" s="429">
        <f t="shared" si="32"/>
        <v>0</v>
      </c>
      <c r="H396" s="429" t="str">
        <f t="shared" si="31"/>
        <v>.</v>
      </c>
    </row>
    <row r="397" spans="1:8" ht="20.100000000000001" customHeight="1">
      <c r="A397" s="420"/>
      <c r="B397" s="425"/>
      <c r="C397" s="420" t="str">
        <f t="shared" si="29"/>
        <v>.</v>
      </c>
      <c r="D397" s="420" t="str">
        <f t="shared" si="30"/>
        <v>.</v>
      </c>
      <c r="E397" s="420"/>
      <c r="F397" s="420"/>
      <c r="G397" s="429">
        <f t="shared" si="32"/>
        <v>0</v>
      </c>
      <c r="H397" s="429" t="str">
        <f t="shared" si="31"/>
        <v>.</v>
      </c>
    </row>
    <row r="398" spans="1:8" ht="20.100000000000001" customHeight="1">
      <c r="A398" s="420"/>
      <c r="B398" s="425"/>
      <c r="C398" s="420" t="str">
        <f t="shared" si="29"/>
        <v>.</v>
      </c>
      <c r="D398" s="420" t="str">
        <f t="shared" si="30"/>
        <v>.</v>
      </c>
      <c r="E398" s="420"/>
      <c r="F398" s="420"/>
      <c r="G398" s="429">
        <f t="shared" si="32"/>
        <v>0</v>
      </c>
      <c r="H398" s="429" t="str">
        <f t="shared" si="31"/>
        <v>.</v>
      </c>
    </row>
    <row r="399" spans="1:8" ht="20.100000000000001" customHeight="1">
      <c r="A399" s="420"/>
      <c r="B399" s="425"/>
      <c r="C399" s="420" t="str">
        <f t="shared" si="29"/>
        <v>.</v>
      </c>
      <c r="D399" s="420" t="str">
        <f t="shared" si="30"/>
        <v>.</v>
      </c>
      <c r="E399" s="420"/>
      <c r="F399" s="420"/>
      <c r="G399" s="429">
        <f t="shared" si="32"/>
        <v>0</v>
      </c>
      <c r="H399" s="429" t="str">
        <f t="shared" si="31"/>
        <v>.</v>
      </c>
    </row>
    <row r="400" spans="1:8" ht="20.100000000000001" customHeight="1">
      <c r="A400" s="420"/>
      <c r="B400" s="425"/>
      <c r="C400" s="420" t="str">
        <f t="shared" si="29"/>
        <v>.</v>
      </c>
      <c r="D400" s="420" t="str">
        <f t="shared" si="30"/>
        <v>.</v>
      </c>
      <c r="E400" s="420"/>
      <c r="F400" s="420"/>
      <c r="G400" s="429">
        <f t="shared" si="32"/>
        <v>0</v>
      </c>
      <c r="H400" s="429" t="str">
        <f t="shared" si="31"/>
        <v>.</v>
      </c>
    </row>
    <row r="401" spans="1:8" ht="20.100000000000001" customHeight="1">
      <c r="A401" s="420"/>
      <c r="B401" s="425"/>
      <c r="C401" s="420" t="str">
        <f t="shared" si="29"/>
        <v>.</v>
      </c>
      <c r="D401" s="420" t="str">
        <f t="shared" si="30"/>
        <v>.</v>
      </c>
      <c r="E401" s="420"/>
      <c r="F401" s="420"/>
      <c r="G401" s="429">
        <f t="shared" si="32"/>
        <v>0</v>
      </c>
      <c r="H401" s="429" t="str">
        <f t="shared" si="31"/>
        <v>.</v>
      </c>
    </row>
    <row r="402" spans="1:8" ht="20.100000000000001" customHeight="1">
      <c r="A402" s="420"/>
      <c r="B402" s="425"/>
      <c r="C402" s="420" t="str">
        <f t="shared" si="29"/>
        <v>.</v>
      </c>
      <c r="D402" s="420" t="str">
        <f t="shared" si="30"/>
        <v>.</v>
      </c>
      <c r="E402" s="420"/>
      <c r="F402" s="420"/>
      <c r="G402" s="429">
        <f t="shared" si="32"/>
        <v>0</v>
      </c>
      <c r="H402" s="429" t="str">
        <f t="shared" si="31"/>
        <v>.</v>
      </c>
    </row>
    <row r="403" spans="1:8" ht="20.100000000000001" customHeight="1">
      <c r="A403" s="420"/>
      <c r="B403" s="425"/>
      <c r="C403" s="420" t="str">
        <f t="shared" si="29"/>
        <v>.</v>
      </c>
      <c r="D403" s="420" t="str">
        <f t="shared" si="30"/>
        <v>.</v>
      </c>
      <c r="E403" s="420"/>
      <c r="F403" s="420"/>
      <c r="G403" s="429">
        <f t="shared" si="32"/>
        <v>0</v>
      </c>
      <c r="H403" s="429" t="str">
        <f t="shared" si="31"/>
        <v>.</v>
      </c>
    </row>
    <row r="404" spans="1:8" ht="20.100000000000001" customHeight="1">
      <c r="A404" s="420"/>
      <c r="B404" s="425"/>
      <c r="C404" s="420" t="str">
        <f t="shared" si="29"/>
        <v>.</v>
      </c>
      <c r="D404" s="420" t="str">
        <f t="shared" si="30"/>
        <v>.</v>
      </c>
      <c r="E404" s="420"/>
      <c r="F404" s="420"/>
      <c r="G404" s="429">
        <f t="shared" si="32"/>
        <v>0</v>
      </c>
      <c r="H404" s="429" t="str">
        <f t="shared" si="31"/>
        <v>.</v>
      </c>
    </row>
    <row r="405" spans="1:8" ht="20.100000000000001" customHeight="1">
      <c r="A405" s="420"/>
      <c r="B405" s="425"/>
      <c r="C405" s="420" t="str">
        <f t="shared" si="29"/>
        <v>.</v>
      </c>
      <c r="D405" s="420" t="str">
        <f t="shared" si="30"/>
        <v>.</v>
      </c>
      <c r="E405" s="420"/>
      <c r="F405" s="420"/>
      <c r="G405" s="429">
        <f t="shared" si="32"/>
        <v>0</v>
      </c>
      <c r="H405" s="429" t="str">
        <f t="shared" si="31"/>
        <v>.</v>
      </c>
    </row>
    <row r="406" spans="1:8" ht="20.100000000000001" customHeight="1">
      <c r="A406" s="420"/>
      <c r="B406" s="425"/>
      <c r="C406" s="420" t="str">
        <f t="shared" si="29"/>
        <v>.</v>
      </c>
      <c r="D406" s="420" t="str">
        <f t="shared" si="30"/>
        <v>.</v>
      </c>
      <c r="E406" s="420"/>
      <c r="F406" s="420"/>
      <c r="G406" s="429">
        <f t="shared" si="32"/>
        <v>0</v>
      </c>
      <c r="H406" s="429" t="str">
        <f t="shared" si="31"/>
        <v>.</v>
      </c>
    </row>
    <row r="407" spans="1:8" ht="20.100000000000001" customHeight="1">
      <c r="A407" s="420"/>
      <c r="B407" s="425"/>
      <c r="C407" s="420" t="str">
        <f t="shared" si="29"/>
        <v>.</v>
      </c>
      <c r="D407" s="420" t="str">
        <f t="shared" si="30"/>
        <v>.</v>
      </c>
      <c r="E407" s="420"/>
      <c r="F407" s="420"/>
      <c r="G407" s="429">
        <f t="shared" si="32"/>
        <v>0</v>
      </c>
      <c r="H407" s="429" t="str">
        <f t="shared" si="31"/>
        <v>.</v>
      </c>
    </row>
    <row r="408" spans="1:8" ht="20.100000000000001" customHeight="1">
      <c r="A408" s="420"/>
      <c r="B408" s="425"/>
      <c r="C408" s="420" t="str">
        <f t="shared" si="29"/>
        <v>.</v>
      </c>
      <c r="D408" s="420" t="str">
        <f t="shared" si="30"/>
        <v>.</v>
      </c>
      <c r="E408" s="420"/>
      <c r="F408" s="420"/>
      <c r="G408" s="429">
        <f t="shared" si="32"/>
        <v>0</v>
      </c>
      <c r="H408" s="429" t="str">
        <f t="shared" si="31"/>
        <v>.</v>
      </c>
    </row>
    <row r="409" spans="1:8" ht="20.100000000000001" customHeight="1">
      <c r="A409" s="420"/>
      <c r="B409" s="425"/>
      <c r="C409" s="420" t="str">
        <f t="shared" si="29"/>
        <v>.</v>
      </c>
      <c r="D409" s="420" t="str">
        <f t="shared" si="30"/>
        <v>.</v>
      </c>
      <c r="E409" s="420"/>
      <c r="F409" s="420"/>
      <c r="G409" s="429">
        <f t="shared" si="32"/>
        <v>0</v>
      </c>
      <c r="H409" s="429" t="str">
        <f t="shared" si="31"/>
        <v>.</v>
      </c>
    </row>
    <row r="410" spans="1:8" ht="20.100000000000001" customHeight="1">
      <c r="A410" s="420"/>
      <c r="B410" s="425"/>
      <c r="C410" s="420" t="str">
        <f t="shared" si="29"/>
        <v>.</v>
      </c>
      <c r="D410" s="420" t="str">
        <f t="shared" si="30"/>
        <v>.</v>
      </c>
      <c r="E410" s="420"/>
      <c r="F410" s="420"/>
      <c r="G410" s="429">
        <f t="shared" si="32"/>
        <v>0</v>
      </c>
      <c r="H410" s="429" t="str">
        <f t="shared" si="31"/>
        <v>.</v>
      </c>
    </row>
    <row r="411" spans="1:8" ht="20.100000000000001" customHeight="1">
      <c r="A411" s="420"/>
      <c r="B411" s="425"/>
      <c r="C411" s="420" t="str">
        <f t="shared" si="29"/>
        <v>.</v>
      </c>
      <c r="D411" s="420" t="str">
        <f t="shared" si="30"/>
        <v>.</v>
      </c>
      <c r="E411" s="420"/>
      <c r="F411" s="420"/>
      <c r="G411" s="429">
        <f t="shared" si="32"/>
        <v>0</v>
      </c>
      <c r="H411" s="429" t="str">
        <f t="shared" si="31"/>
        <v>.</v>
      </c>
    </row>
    <row r="412" spans="1:8" ht="20.100000000000001" customHeight="1">
      <c r="A412" s="420"/>
      <c r="B412" s="425"/>
      <c r="C412" s="420" t="str">
        <f t="shared" si="29"/>
        <v>.</v>
      </c>
      <c r="D412" s="420" t="str">
        <f t="shared" si="30"/>
        <v>.</v>
      </c>
      <c r="E412" s="420"/>
      <c r="F412" s="420"/>
      <c r="G412" s="429">
        <f t="shared" si="32"/>
        <v>0</v>
      </c>
      <c r="H412" s="429" t="str">
        <f t="shared" si="31"/>
        <v>.</v>
      </c>
    </row>
    <row r="413" spans="1:8" ht="20.100000000000001" customHeight="1">
      <c r="A413" s="420"/>
      <c r="B413" s="425"/>
      <c r="C413" s="420" t="str">
        <f t="shared" si="29"/>
        <v>.</v>
      </c>
      <c r="D413" s="420" t="str">
        <f t="shared" si="30"/>
        <v>.</v>
      </c>
      <c r="E413" s="420"/>
      <c r="F413" s="420"/>
      <c r="G413" s="429">
        <f t="shared" si="32"/>
        <v>0</v>
      </c>
      <c r="H413" s="429" t="str">
        <f t="shared" si="31"/>
        <v>.</v>
      </c>
    </row>
    <row r="414" spans="1:8" ht="20.100000000000001" customHeight="1">
      <c r="A414" s="420"/>
      <c r="B414" s="425"/>
      <c r="C414" s="420" t="str">
        <f t="shared" si="29"/>
        <v>.</v>
      </c>
      <c r="D414" s="420" t="str">
        <f t="shared" si="30"/>
        <v>.</v>
      </c>
      <c r="E414" s="420"/>
      <c r="F414" s="420"/>
      <c r="G414" s="429">
        <f t="shared" si="32"/>
        <v>0</v>
      </c>
      <c r="H414" s="429" t="str">
        <f t="shared" si="31"/>
        <v>.</v>
      </c>
    </row>
    <row r="415" spans="1:8" ht="20.100000000000001" customHeight="1">
      <c r="A415" s="420"/>
      <c r="B415" s="425"/>
      <c r="C415" s="420" t="str">
        <f t="shared" si="29"/>
        <v>.</v>
      </c>
      <c r="D415" s="420" t="str">
        <f t="shared" si="30"/>
        <v>.</v>
      </c>
      <c r="E415" s="420"/>
      <c r="F415" s="420"/>
      <c r="G415" s="429">
        <f t="shared" si="32"/>
        <v>0</v>
      </c>
      <c r="H415" s="429" t="str">
        <f t="shared" si="31"/>
        <v>.</v>
      </c>
    </row>
    <row r="416" spans="1:8" ht="20.100000000000001" customHeight="1">
      <c r="A416" s="420"/>
      <c r="B416" s="425"/>
      <c r="C416" s="420" t="str">
        <f t="shared" si="29"/>
        <v>.</v>
      </c>
      <c r="D416" s="420" t="str">
        <f t="shared" si="30"/>
        <v>.</v>
      </c>
      <c r="E416" s="420"/>
      <c r="F416" s="420"/>
      <c r="G416" s="429">
        <f t="shared" si="32"/>
        <v>0</v>
      </c>
      <c r="H416" s="429" t="str">
        <f t="shared" si="31"/>
        <v>.</v>
      </c>
    </row>
    <row r="417" spans="1:8" ht="20.100000000000001" customHeight="1">
      <c r="A417" s="420"/>
      <c r="B417" s="425"/>
      <c r="C417" s="420" t="str">
        <f t="shared" si="29"/>
        <v>.</v>
      </c>
      <c r="D417" s="420" t="str">
        <f t="shared" si="30"/>
        <v>.</v>
      </c>
      <c r="E417" s="420"/>
      <c r="F417" s="420"/>
      <c r="G417" s="429">
        <f t="shared" si="32"/>
        <v>0</v>
      </c>
      <c r="H417" s="429" t="str">
        <f t="shared" si="31"/>
        <v>.</v>
      </c>
    </row>
    <row r="418" spans="1:8" ht="20.100000000000001" customHeight="1">
      <c r="A418" s="420"/>
      <c r="B418" s="425"/>
      <c r="C418" s="420" t="str">
        <f t="shared" si="29"/>
        <v>.</v>
      </c>
      <c r="D418" s="420" t="str">
        <f t="shared" si="30"/>
        <v>.</v>
      </c>
      <c r="E418" s="420"/>
      <c r="F418" s="420"/>
      <c r="G418" s="429">
        <f t="shared" si="32"/>
        <v>0</v>
      </c>
      <c r="H418" s="429" t="str">
        <f t="shared" si="31"/>
        <v>.</v>
      </c>
    </row>
    <row r="419" spans="1:8" ht="20.100000000000001" customHeight="1">
      <c r="A419" s="420"/>
      <c r="B419" s="425"/>
      <c r="C419" s="420" t="str">
        <f t="shared" si="29"/>
        <v>.</v>
      </c>
      <c r="D419" s="420" t="str">
        <f t="shared" si="30"/>
        <v>.</v>
      </c>
      <c r="E419" s="420"/>
      <c r="F419" s="420"/>
      <c r="G419" s="429">
        <f t="shared" si="32"/>
        <v>0</v>
      </c>
      <c r="H419" s="429" t="str">
        <f t="shared" si="31"/>
        <v>.</v>
      </c>
    </row>
    <row r="420" spans="1:8" ht="20.100000000000001" customHeight="1">
      <c r="A420" s="420"/>
      <c r="B420" s="425"/>
      <c r="C420" s="420" t="str">
        <f t="shared" si="29"/>
        <v>.</v>
      </c>
      <c r="D420" s="420" t="str">
        <f t="shared" si="30"/>
        <v>.</v>
      </c>
      <c r="E420" s="420"/>
      <c r="F420" s="420"/>
      <c r="G420" s="429">
        <f t="shared" si="32"/>
        <v>0</v>
      </c>
      <c r="H420" s="429" t="str">
        <f t="shared" si="31"/>
        <v>.</v>
      </c>
    </row>
    <row r="421" spans="1:8" ht="20.100000000000001" customHeight="1">
      <c r="A421" s="420"/>
      <c r="B421" s="425"/>
      <c r="C421" s="420" t="str">
        <f t="shared" si="29"/>
        <v>.</v>
      </c>
      <c r="D421" s="420" t="str">
        <f t="shared" si="30"/>
        <v>.</v>
      </c>
      <c r="E421" s="420"/>
      <c r="F421" s="420"/>
      <c r="G421" s="429">
        <f t="shared" si="32"/>
        <v>0</v>
      </c>
      <c r="H421" s="429" t="str">
        <f t="shared" si="31"/>
        <v>.</v>
      </c>
    </row>
    <row r="422" spans="1:8" ht="20.100000000000001" customHeight="1">
      <c r="A422" s="420"/>
      <c r="B422" s="425"/>
      <c r="C422" s="420" t="str">
        <f t="shared" ref="C422:C485" si="33">IF($B422&gt;=700,VLOOKUP($B422,ceník,2,FALSE),".")</f>
        <v>.</v>
      </c>
      <c r="D422" s="420" t="str">
        <f t="shared" ref="D422:D485" si="34">IF($B422&gt;=1000,VLOOKUP($B422,ceník,3,FALSE),".")</f>
        <v>.</v>
      </c>
      <c r="E422" s="420"/>
      <c r="F422" s="420"/>
      <c r="G422" s="429">
        <f t="shared" si="32"/>
        <v>0</v>
      </c>
      <c r="H422" s="429" t="str">
        <f t="shared" si="31"/>
        <v>.</v>
      </c>
    </row>
    <row r="423" spans="1:8" ht="20.100000000000001" customHeight="1">
      <c r="A423" s="420"/>
      <c r="B423" s="425"/>
      <c r="C423" s="420" t="str">
        <f t="shared" si="33"/>
        <v>.</v>
      </c>
      <c r="D423" s="420" t="str">
        <f t="shared" si="34"/>
        <v>.</v>
      </c>
      <c r="E423" s="420"/>
      <c r="F423" s="420"/>
      <c r="G423" s="429">
        <f t="shared" si="32"/>
        <v>0</v>
      </c>
      <c r="H423" s="429" t="str">
        <f t="shared" si="31"/>
        <v>.</v>
      </c>
    </row>
    <row r="424" spans="1:8" ht="20.100000000000001" customHeight="1">
      <c r="A424" s="420"/>
      <c r="B424" s="425"/>
      <c r="C424" s="420" t="str">
        <f t="shared" si="33"/>
        <v>.</v>
      </c>
      <c r="D424" s="420" t="str">
        <f t="shared" si="34"/>
        <v>.</v>
      </c>
      <c r="E424" s="420"/>
      <c r="F424" s="420"/>
      <c r="G424" s="429">
        <f t="shared" si="32"/>
        <v>0</v>
      </c>
      <c r="H424" s="429" t="str">
        <f t="shared" si="31"/>
        <v>.</v>
      </c>
    </row>
    <row r="425" spans="1:8" ht="20.100000000000001" customHeight="1">
      <c r="A425" s="420"/>
      <c r="B425" s="425"/>
      <c r="C425" s="420" t="str">
        <f t="shared" si="33"/>
        <v>.</v>
      </c>
      <c r="D425" s="420" t="str">
        <f t="shared" si="34"/>
        <v>.</v>
      </c>
      <c r="E425" s="420"/>
      <c r="F425" s="420"/>
      <c r="G425" s="429">
        <f t="shared" si="32"/>
        <v>0</v>
      </c>
      <c r="H425" s="429" t="str">
        <f t="shared" si="31"/>
        <v>.</v>
      </c>
    </row>
    <row r="426" spans="1:8" ht="20.100000000000001" customHeight="1">
      <c r="A426" s="420"/>
      <c r="B426" s="425"/>
      <c r="C426" s="420" t="str">
        <f t="shared" si="33"/>
        <v>.</v>
      </c>
      <c r="D426" s="420" t="str">
        <f t="shared" si="34"/>
        <v>.</v>
      </c>
      <c r="E426" s="420"/>
      <c r="F426" s="420"/>
      <c r="G426" s="429">
        <f t="shared" si="32"/>
        <v>0</v>
      </c>
      <c r="H426" s="429" t="str">
        <f t="shared" si="31"/>
        <v>.</v>
      </c>
    </row>
    <row r="427" spans="1:8" ht="20.100000000000001" customHeight="1">
      <c r="A427" s="420"/>
      <c r="B427" s="425"/>
      <c r="C427" s="420" t="str">
        <f t="shared" si="33"/>
        <v>.</v>
      </c>
      <c r="D427" s="420" t="str">
        <f t="shared" si="34"/>
        <v>.</v>
      </c>
      <c r="E427" s="420"/>
      <c r="F427" s="420"/>
      <c r="G427" s="429">
        <f t="shared" si="32"/>
        <v>0</v>
      </c>
      <c r="H427" s="429" t="str">
        <f t="shared" si="31"/>
        <v>.</v>
      </c>
    </row>
    <row r="428" spans="1:8" ht="20.100000000000001" customHeight="1">
      <c r="A428" s="420"/>
      <c r="B428" s="425"/>
      <c r="C428" s="420" t="str">
        <f t="shared" si="33"/>
        <v>.</v>
      </c>
      <c r="D428" s="420" t="str">
        <f t="shared" si="34"/>
        <v>.</v>
      </c>
      <c r="E428" s="420"/>
      <c r="F428" s="420"/>
      <c r="G428" s="429">
        <f t="shared" si="32"/>
        <v>0</v>
      </c>
      <c r="H428" s="429" t="str">
        <f t="shared" si="31"/>
        <v>.</v>
      </c>
    </row>
    <row r="429" spans="1:8" ht="20.100000000000001" customHeight="1">
      <c r="A429" s="420"/>
      <c r="B429" s="425"/>
      <c r="C429" s="420" t="str">
        <f t="shared" si="33"/>
        <v>.</v>
      </c>
      <c r="D429" s="420" t="str">
        <f t="shared" si="34"/>
        <v>.</v>
      </c>
      <c r="E429" s="420"/>
      <c r="F429" s="420"/>
      <c r="G429" s="429">
        <f t="shared" si="32"/>
        <v>0</v>
      </c>
      <c r="H429" s="429" t="str">
        <f t="shared" si="31"/>
        <v>.</v>
      </c>
    </row>
    <row r="430" spans="1:8" ht="20.100000000000001" customHeight="1">
      <c r="A430" s="420"/>
      <c r="B430" s="425"/>
      <c r="C430" s="420" t="str">
        <f t="shared" si="33"/>
        <v>.</v>
      </c>
      <c r="D430" s="420" t="str">
        <f t="shared" si="34"/>
        <v>.</v>
      </c>
      <c r="E430" s="420"/>
      <c r="F430" s="420"/>
      <c r="G430" s="429">
        <f t="shared" si="32"/>
        <v>0</v>
      </c>
      <c r="H430" s="429" t="str">
        <f t="shared" si="31"/>
        <v>.</v>
      </c>
    </row>
    <row r="431" spans="1:8" ht="20.100000000000001" customHeight="1">
      <c r="A431" s="420"/>
      <c r="B431" s="425"/>
      <c r="C431" s="420" t="str">
        <f t="shared" si="33"/>
        <v>.</v>
      </c>
      <c r="D431" s="420" t="str">
        <f t="shared" si="34"/>
        <v>.</v>
      </c>
      <c r="E431" s="420"/>
      <c r="F431" s="420"/>
      <c r="G431" s="429">
        <f t="shared" si="32"/>
        <v>0</v>
      </c>
      <c r="H431" s="429" t="str">
        <f t="shared" si="31"/>
        <v>.</v>
      </c>
    </row>
    <row r="432" spans="1:8" ht="20.100000000000001" customHeight="1">
      <c r="A432" s="420"/>
      <c r="B432" s="425"/>
      <c r="C432" s="420" t="str">
        <f t="shared" si="33"/>
        <v>.</v>
      </c>
      <c r="D432" s="420" t="str">
        <f t="shared" si="34"/>
        <v>.</v>
      </c>
      <c r="E432" s="420"/>
      <c r="F432" s="420"/>
      <c r="G432" s="429">
        <f t="shared" si="32"/>
        <v>0</v>
      </c>
      <c r="H432" s="429" t="str">
        <f t="shared" si="31"/>
        <v>.</v>
      </c>
    </row>
    <row r="433" spans="1:8" ht="20.100000000000001" customHeight="1">
      <c r="A433" s="420"/>
      <c r="B433" s="425"/>
      <c r="C433" s="420" t="str">
        <f t="shared" si="33"/>
        <v>.</v>
      </c>
      <c r="D433" s="420" t="str">
        <f t="shared" si="34"/>
        <v>.</v>
      </c>
      <c r="E433" s="420"/>
      <c r="F433" s="420"/>
      <c r="G433" s="429">
        <f t="shared" si="32"/>
        <v>0</v>
      </c>
      <c r="H433" s="429" t="str">
        <f t="shared" si="31"/>
        <v>.</v>
      </c>
    </row>
    <row r="434" spans="1:8" ht="20.100000000000001" customHeight="1">
      <c r="A434" s="420"/>
      <c r="B434" s="425"/>
      <c r="C434" s="420" t="str">
        <f t="shared" si="33"/>
        <v>.</v>
      </c>
      <c r="D434" s="420" t="str">
        <f t="shared" si="34"/>
        <v>.</v>
      </c>
      <c r="E434" s="420"/>
      <c r="F434" s="420"/>
      <c r="G434" s="429">
        <f t="shared" si="32"/>
        <v>0</v>
      </c>
      <c r="H434" s="429" t="str">
        <f t="shared" si="31"/>
        <v>.</v>
      </c>
    </row>
    <row r="435" spans="1:8" ht="20.100000000000001" customHeight="1">
      <c r="A435" s="420"/>
      <c r="B435" s="425"/>
      <c r="C435" s="420" t="str">
        <f t="shared" si="33"/>
        <v>.</v>
      </c>
      <c r="D435" s="420" t="str">
        <f t="shared" si="34"/>
        <v>.</v>
      </c>
      <c r="E435" s="420"/>
      <c r="F435" s="420"/>
      <c r="G435" s="429">
        <f t="shared" si="32"/>
        <v>0</v>
      </c>
      <c r="H435" s="429" t="str">
        <f t="shared" si="31"/>
        <v>.</v>
      </c>
    </row>
    <row r="436" spans="1:8" ht="20.100000000000001" customHeight="1">
      <c r="A436" s="420"/>
      <c r="B436" s="425"/>
      <c r="C436" s="420" t="str">
        <f t="shared" si="33"/>
        <v>.</v>
      </c>
      <c r="D436" s="420" t="str">
        <f t="shared" si="34"/>
        <v>.</v>
      </c>
      <c r="E436" s="420"/>
      <c r="F436" s="420"/>
      <c r="G436" s="429">
        <f t="shared" si="32"/>
        <v>0</v>
      </c>
      <c r="H436" s="429" t="str">
        <f t="shared" si="31"/>
        <v>.</v>
      </c>
    </row>
    <row r="437" spans="1:8" ht="20.100000000000001" customHeight="1">
      <c r="A437" s="420"/>
      <c r="B437" s="425"/>
      <c r="C437" s="420" t="str">
        <f t="shared" si="33"/>
        <v>.</v>
      </c>
      <c r="D437" s="420" t="str">
        <f t="shared" si="34"/>
        <v>.</v>
      </c>
      <c r="E437" s="420"/>
      <c r="F437" s="420"/>
      <c r="G437" s="429">
        <f t="shared" si="32"/>
        <v>0</v>
      </c>
      <c r="H437" s="429" t="str">
        <f t="shared" ref="H437:H500" si="35">IF(B437&gt;=1000,E437*G437,".")</f>
        <v>.</v>
      </c>
    </row>
    <row r="438" spans="1:8" ht="20.100000000000001" customHeight="1">
      <c r="A438" s="420"/>
      <c r="B438" s="425"/>
      <c r="C438" s="420" t="str">
        <f t="shared" si="33"/>
        <v>.</v>
      </c>
      <c r="D438" s="420" t="str">
        <f t="shared" si="34"/>
        <v>.</v>
      </c>
      <c r="E438" s="420"/>
      <c r="F438" s="420"/>
      <c r="G438" s="429">
        <f t="shared" si="32"/>
        <v>0</v>
      </c>
      <c r="H438" s="429" t="str">
        <f t="shared" si="35"/>
        <v>.</v>
      </c>
    </row>
    <row r="439" spans="1:8" ht="20.100000000000001" customHeight="1">
      <c r="A439" s="420"/>
      <c r="B439" s="425"/>
      <c r="C439" s="420" t="str">
        <f t="shared" si="33"/>
        <v>.</v>
      </c>
      <c r="D439" s="420" t="str">
        <f t="shared" si="34"/>
        <v>.</v>
      </c>
      <c r="E439" s="420"/>
      <c r="F439" s="420"/>
      <c r="G439" s="429">
        <f t="shared" si="32"/>
        <v>0</v>
      </c>
      <c r="H439" s="429" t="str">
        <f t="shared" si="35"/>
        <v>.</v>
      </c>
    </row>
    <row r="440" spans="1:8" ht="20.100000000000001" customHeight="1">
      <c r="A440" s="420"/>
      <c r="B440" s="425"/>
      <c r="C440" s="420" t="str">
        <f t="shared" si="33"/>
        <v>.</v>
      </c>
      <c r="D440" s="420" t="str">
        <f t="shared" si="34"/>
        <v>.</v>
      </c>
      <c r="E440" s="420"/>
      <c r="F440" s="420"/>
      <c r="G440" s="429">
        <f t="shared" si="32"/>
        <v>0</v>
      </c>
      <c r="H440" s="429" t="str">
        <f t="shared" si="35"/>
        <v>.</v>
      </c>
    </row>
    <row r="441" spans="1:8" ht="20.100000000000001" customHeight="1">
      <c r="A441" s="420"/>
      <c r="B441" s="425"/>
      <c r="C441" s="420" t="str">
        <f t="shared" si="33"/>
        <v>.</v>
      </c>
      <c r="D441" s="420" t="str">
        <f t="shared" si="34"/>
        <v>.</v>
      </c>
      <c r="E441" s="420"/>
      <c r="F441" s="420"/>
      <c r="G441" s="429">
        <f t="shared" si="32"/>
        <v>0</v>
      </c>
      <c r="H441" s="429" t="str">
        <f t="shared" si="35"/>
        <v>.</v>
      </c>
    </row>
    <row r="442" spans="1:8" ht="20.100000000000001" customHeight="1">
      <c r="A442" s="420"/>
      <c r="B442" s="425"/>
      <c r="C442" s="420" t="str">
        <f t="shared" si="33"/>
        <v>.</v>
      </c>
      <c r="D442" s="420" t="str">
        <f t="shared" si="34"/>
        <v>.</v>
      </c>
      <c r="E442" s="420"/>
      <c r="F442" s="420"/>
      <c r="G442" s="429">
        <f t="shared" si="32"/>
        <v>0</v>
      </c>
      <c r="H442" s="429" t="str">
        <f t="shared" si="35"/>
        <v>.</v>
      </c>
    </row>
    <row r="443" spans="1:8" ht="20.100000000000001" customHeight="1">
      <c r="A443" s="420"/>
      <c r="B443" s="425"/>
      <c r="C443" s="420" t="str">
        <f t="shared" si="33"/>
        <v>.</v>
      </c>
      <c r="D443" s="420" t="str">
        <f t="shared" si="34"/>
        <v>.</v>
      </c>
      <c r="E443" s="420"/>
      <c r="F443" s="420"/>
      <c r="G443" s="429">
        <f t="shared" si="32"/>
        <v>0</v>
      </c>
      <c r="H443" s="429" t="str">
        <f t="shared" si="35"/>
        <v>.</v>
      </c>
    </row>
    <row r="444" spans="1:8" ht="20.100000000000001" customHeight="1">
      <c r="A444" s="420"/>
      <c r="B444" s="425"/>
      <c r="C444" s="420" t="str">
        <f t="shared" si="33"/>
        <v>.</v>
      </c>
      <c r="D444" s="420" t="str">
        <f t="shared" si="34"/>
        <v>.</v>
      </c>
      <c r="E444" s="420"/>
      <c r="F444" s="420"/>
      <c r="G444" s="429">
        <f t="shared" si="32"/>
        <v>0</v>
      </c>
      <c r="H444" s="429" t="str">
        <f t="shared" si="35"/>
        <v>.</v>
      </c>
    </row>
    <row r="445" spans="1:8" ht="20.100000000000001" customHeight="1">
      <c r="A445" s="420"/>
      <c r="B445" s="425"/>
      <c r="C445" s="420" t="str">
        <f t="shared" si="33"/>
        <v>.</v>
      </c>
      <c r="D445" s="420" t="str">
        <f t="shared" si="34"/>
        <v>.</v>
      </c>
      <c r="E445" s="420"/>
      <c r="F445" s="420"/>
      <c r="G445" s="429">
        <f t="shared" si="32"/>
        <v>0</v>
      </c>
      <c r="H445" s="429" t="str">
        <f t="shared" si="35"/>
        <v>.</v>
      </c>
    </row>
    <row r="446" spans="1:8" ht="20.100000000000001" customHeight="1">
      <c r="A446" s="420"/>
      <c r="B446" s="425"/>
      <c r="C446" s="420" t="str">
        <f t="shared" si="33"/>
        <v>.</v>
      </c>
      <c r="D446" s="420" t="str">
        <f t="shared" si="34"/>
        <v>.</v>
      </c>
      <c r="E446" s="420"/>
      <c r="F446" s="420"/>
      <c r="G446" s="429">
        <f t="shared" si="32"/>
        <v>0</v>
      </c>
      <c r="H446" s="429" t="str">
        <f t="shared" si="35"/>
        <v>.</v>
      </c>
    </row>
    <row r="447" spans="1:8" ht="20.100000000000001" customHeight="1">
      <c r="A447" s="420"/>
      <c r="B447" s="425"/>
      <c r="C447" s="420" t="str">
        <f t="shared" si="33"/>
        <v>.</v>
      </c>
      <c r="D447" s="420" t="str">
        <f t="shared" si="34"/>
        <v>.</v>
      </c>
      <c r="E447" s="420"/>
      <c r="F447" s="420"/>
      <c r="G447" s="429">
        <f t="shared" si="32"/>
        <v>0</v>
      </c>
      <c r="H447" s="429" t="str">
        <f t="shared" si="35"/>
        <v>.</v>
      </c>
    </row>
    <row r="448" spans="1:8" ht="20.100000000000001" customHeight="1">
      <c r="A448" s="420"/>
      <c r="B448" s="425"/>
      <c r="C448" s="420" t="str">
        <f t="shared" si="33"/>
        <v>.</v>
      </c>
      <c r="D448" s="420" t="str">
        <f t="shared" si="34"/>
        <v>.</v>
      </c>
      <c r="E448" s="420"/>
      <c r="F448" s="420"/>
      <c r="G448" s="429">
        <f t="shared" si="32"/>
        <v>0</v>
      </c>
      <c r="H448" s="429" t="str">
        <f t="shared" si="35"/>
        <v>.</v>
      </c>
    </row>
    <row r="449" spans="1:8" ht="20.100000000000001" customHeight="1">
      <c r="A449" s="420"/>
      <c r="B449" s="425"/>
      <c r="C449" s="420" t="str">
        <f t="shared" si="33"/>
        <v>.</v>
      </c>
      <c r="D449" s="420" t="str">
        <f t="shared" si="34"/>
        <v>.</v>
      </c>
      <c r="E449" s="420"/>
      <c r="F449" s="420"/>
      <c r="G449" s="429">
        <f t="shared" si="32"/>
        <v>0</v>
      </c>
      <c r="H449" s="429" t="str">
        <f t="shared" si="35"/>
        <v>.</v>
      </c>
    </row>
    <row r="450" spans="1:8" ht="20.100000000000001" customHeight="1">
      <c r="A450" s="420"/>
      <c r="B450" s="425"/>
      <c r="C450" s="420" t="str">
        <f t="shared" si="33"/>
        <v>.</v>
      </c>
      <c r="D450" s="420" t="str">
        <f t="shared" si="34"/>
        <v>.</v>
      </c>
      <c r="E450" s="420"/>
      <c r="F450" s="420"/>
      <c r="G450" s="429">
        <f t="shared" si="32"/>
        <v>0</v>
      </c>
      <c r="H450" s="429" t="str">
        <f t="shared" si="35"/>
        <v>.</v>
      </c>
    </row>
    <row r="451" spans="1:8" ht="20.100000000000001" customHeight="1">
      <c r="A451" s="420"/>
      <c r="B451" s="425"/>
      <c r="C451" s="420" t="str">
        <f t="shared" si="33"/>
        <v>.</v>
      </c>
      <c r="D451" s="420" t="str">
        <f t="shared" si="34"/>
        <v>.</v>
      </c>
      <c r="E451" s="420"/>
      <c r="F451" s="420"/>
      <c r="G451" s="429">
        <f t="shared" si="32"/>
        <v>0</v>
      </c>
      <c r="H451" s="429" t="str">
        <f t="shared" si="35"/>
        <v>.</v>
      </c>
    </row>
    <row r="452" spans="1:8" ht="20.100000000000001" customHeight="1">
      <c r="A452" s="420"/>
      <c r="B452" s="425"/>
      <c r="C452" s="420" t="str">
        <f t="shared" si="33"/>
        <v>.</v>
      </c>
      <c r="D452" s="420" t="str">
        <f t="shared" si="34"/>
        <v>.</v>
      </c>
      <c r="E452" s="420"/>
      <c r="F452" s="420"/>
      <c r="G452" s="429">
        <f t="shared" ref="G452:G515" si="36">IF($B452&gt;=1000,VLOOKUP($B452,ceník,5,FALSE),)</f>
        <v>0</v>
      </c>
      <c r="H452" s="429" t="str">
        <f t="shared" si="35"/>
        <v>.</v>
      </c>
    </row>
    <row r="453" spans="1:8" ht="20.100000000000001" customHeight="1">
      <c r="A453" s="420"/>
      <c r="B453" s="425"/>
      <c r="C453" s="420" t="str">
        <f t="shared" si="33"/>
        <v>.</v>
      </c>
      <c r="D453" s="420" t="str">
        <f t="shared" si="34"/>
        <v>.</v>
      </c>
      <c r="E453" s="420"/>
      <c r="F453" s="420"/>
      <c r="G453" s="429">
        <f t="shared" si="36"/>
        <v>0</v>
      </c>
      <c r="H453" s="429" t="str">
        <f t="shared" si="35"/>
        <v>.</v>
      </c>
    </row>
    <row r="454" spans="1:8" ht="20.100000000000001" customHeight="1">
      <c r="A454" s="420"/>
      <c r="B454" s="425"/>
      <c r="C454" s="420" t="str">
        <f t="shared" si="33"/>
        <v>.</v>
      </c>
      <c r="D454" s="420" t="str">
        <f t="shared" si="34"/>
        <v>.</v>
      </c>
      <c r="E454" s="420"/>
      <c r="F454" s="420"/>
      <c r="G454" s="429">
        <f t="shared" si="36"/>
        <v>0</v>
      </c>
      <c r="H454" s="429" t="str">
        <f t="shared" si="35"/>
        <v>.</v>
      </c>
    </row>
    <row r="455" spans="1:8" ht="20.100000000000001" customHeight="1">
      <c r="A455" s="420"/>
      <c r="B455" s="425"/>
      <c r="C455" s="420" t="str">
        <f t="shared" si="33"/>
        <v>.</v>
      </c>
      <c r="D455" s="420" t="str">
        <f t="shared" si="34"/>
        <v>.</v>
      </c>
      <c r="E455" s="420"/>
      <c r="F455" s="420"/>
      <c r="G455" s="429">
        <f t="shared" si="36"/>
        <v>0</v>
      </c>
      <c r="H455" s="429" t="str">
        <f t="shared" si="35"/>
        <v>.</v>
      </c>
    </row>
    <row r="456" spans="1:8" ht="20.100000000000001" customHeight="1">
      <c r="A456" s="420"/>
      <c r="B456" s="425"/>
      <c r="C456" s="420" t="str">
        <f t="shared" si="33"/>
        <v>.</v>
      </c>
      <c r="D456" s="420" t="str">
        <f t="shared" si="34"/>
        <v>.</v>
      </c>
      <c r="E456" s="420"/>
      <c r="F456" s="420"/>
      <c r="G456" s="429">
        <f t="shared" si="36"/>
        <v>0</v>
      </c>
      <c r="H456" s="429" t="str">
        <f t="shared" si="35"/>
        <v>.</v>
      </c>
    </row>
    <row r="457" spans="1:8" ht="20.100000000000001" customHeight="1">
      <c r="A457" s="420"/>
      <c r="B457" s="425"/>
      <c r="C457" s="420" t="str">
        <f t="shared" si="33"/>
        <v>.</v>
      </c>
      <c r="D457" s="420" t="str">
        <f t="shared" si="34"/>
        <v>.</v>
      </c>
      <c r="E457" s="420"/>
      <c r="F457" s="420"/>
      <c r="G457" s="429">
        <f t="shared" si="36"/>
        <v>0</v>
      </c>
      <c r="H457" s="429" t="str">
        <f t="shared" si="35"/>
        <v>.</v>
      </c>
    </row>
    <row r="458" spans="1:8" ht="20.100000000000001" customHeight="1">
      <c r="A458" s="420"/>
      <c r="B458" s="425"/>
      <c r="C458" s="420" t="str">
        <f t="shared" si="33"/>
        <v>.</v>
      </c>
      <c r="D458" s="420" t="str">
        <f t="shared" si="34"/>
        <v>.</v>
      </c>
      <c r="E458" s="420"/>
      <c r="F458" s="420"/>
      <c r="G458" s="429">
        <f t="shared" si="36"/>
        <v>0</v>
      </c>
      <c r="H458" s="429" t="str">
        <f t="shared" si="35"/>
        <v>.</v>
      </c>
    </row>
    <row r="459" spans="1:8" ht="20.100000000000001" customHeight="1">
      <c r="A459" s="420"/>
      <c r="B459" s="425"/>
      <c r="C459" s="420" t="str">
        <f t="shared" si="33"/>
        <v>.</v>
      </c>
      <c r="D459" s="420" t="str">
        <f t="shared" si="34"/>
        <v>.</v>
      </c>
      <c r="E459" s="420"/>
      <c r="F459" s="420"/>
      <c r="G459" s="429">
        <f t="shared" si="36"/>
        <v>0</v>
      </c>
      <c r="H459" s="429" t="str">
        <f t="shared" si="35"/>
        <v>.</v>
      </c>
    </row>
    <row r="460" spans="1:8" ht="20.100000000000001" customHeight="1">
      <c r="A460" s="420"/>
      <c r="B460" s="425"/>
      <c r="C460" s="420" t="str">
        <f t="shared" si="33"/>
        <v>.</v>
      </c>
      <c r="D460" s="420" t="str">
        <f t="shared" si="34"/>
        <v>.</v>
      </c>
      <c r="E460" s="420"/>
      <c r="F460" s="420"/>
      <c r="G460" s="429">
        <f t="shared" si="36"/>
        <v>0</v>
      </c>
      <c r="H460" s="429" t="str">
        <f t="shared" si="35"/>
        <v>.</v>
      </c>
    </row>
    <row r="461" spans="1:8" ht="20.100000000000001" customHeight="1">
      <c r="A461" s="420"/>
      <c r="B461" s="425"/>
      <c r="C461" s="420" t="str">
        <f t="shared" si="33"/>
        <v>.</v>
      </c>
      <c r="D461" s="420" t="str">
        <f t="shared" si="34"/>
        <v>.</v>
      </c>
      <c r="E461" s="420"/>
      <c r="F461" s="420"/>
      <c r="G461" s="429">
        <f t="shared" si="36"/>
        <v>0</v>
      </c>
      <c r="H461" s="429" t="str">
        <f t="shared" si="35"/>
        <v>.</v>
      </c>
    </row>
    <row r="462" spans="1:8" ht="20.100000000000001" customHeight="1">
      <c r="A462" s="420"/>
      <c r="B462" s="425"/>
      <c r="C462" s="420" t="str">
        <f t="shared" si="33"/>
        <v>.</v>
      </c>
      <c r="D462" s="420" t="str">
        <f t="shared" si="34"/>
        <v>.</v>
      </c>
      <c r="E462" s="420"/>
      <c r="F462" s="420"/>
      <c r="G462" s="429">
        <f t="shared" si="36"/>
        <v>0</v>
      </c>
      <c r="H462" s="429" t="str">
        <f t="shared" si="35"/>
        <v>.</v>
      </c>
    </row>
    <row r="463" spans="1:8" ht="20.100000000000001" customHeight="1">
      <c r="A463" s="420"/>
      <c r="B463" s="425"/>
      <c r="C463" s="420" t="str">
        <f t="shared" si="33"/>
        <v>.</v>
      </c>
      <c r="D463" s="420" t="str">
        <f t="shared" si="34"/>
        <v>.</v>
      </c>
      <c r="E463" s="420"/>
      <c r="F463" s="420"/>
      <c r="G463" s="429">
        <f t="shared" si="36"/>
        <v>0</v>
      </c>
      <c r="H463" s="429" t="str">
        <f t="shared" si="35"/>
        <v>.</v>
      </c>
    </row>
    <row r="464" spans="1:8" ht="20.100000000000001" customHeight="1">
      <c r="A464" s="420"/>
      <c r="B464" s="425"/>
      <c r="C464" s="420" t="str">
        <f t="shared" si="33"/>
        <v>.</v>
      </c>
      <c r="D464" s="420" t="str">
        <f t="shared" si="34"/>
        <v>.</v>
      </c>
      <c r="E464" s="420"/>
      <c r="F464" s="420"/>
      <c r="G464" s="429">
        <f t="shared" si="36"/>
        <v>0</v>
      </c>
      <c r="H464" s="429" t="str">
        <f t="shared" si="35"/>
        <v>.</v>
      </c>
    </row>
    <row r="465" spans="1:8" ht="20.100000000000001" customHeight="1">
      <c r="A465" s="420"/>
      <c r="B465" s="425"/>
      <c r="C465" s="420" t="str">
        <f t="shared" si="33"/>
        <v>.</v>
      </c>
      <c r="D465" s="420" t="str">
        <f t="shared" si="34"/>
        <v>.</v>
      </c>
      <c r="E465" s="420"/>
      <c r="F465" s="420"/>
      <c r="G465" s="429">
        <f t="shared" si="36"/>
        <v>0</v>
      </c>
      <c r="H465" s="429" t="str">
        <f t="shared" si="35"/>
        <v>.</v>
      </c>
    </row>
    <row r="466" spans="1:8" ht="20.100000000000001" customHeight="1">
      <c r="A466" s="420"/>
      <c r="B466" s="425"/>
      <c r="C466" s="420" t="str">
        <f t="shared" si="33"/>
        <v>.</v>
      </c>
      <c r="D466" s="420" t="str">
        <f t="shared" si="34"/>
        <v>.</v>
      </c>
      <c r="E466" s="420"/>
      <c r="F466" s="420"/>
      <c r="G466" s="429">
        <f t="shared" si="36"/>
        <v>0</v>
      </c>
      <c r="H466" s="429" t="str">
        <f t="shared" si="35"/>
        <v>.</v>
      </c>
    </row>
    <row r="467" spans="1:8" ht="20.100000000000001" customHeight="1">
      <c r="A467" s="420"/>
      <c r="B467" s="425"/>
      <c r="C467" s="420" t="str">
        <f t="shared" si="33"/>
        <v>.</v>
      </c>
      <c r="D467" s="420" t="str">
        <f t="shared" si="34"/>
        <v>.</v>
      </c>
      <c r="E467" s="420"/>
      <c r="F467" s="420"/>
      <c r="G467" s="429">
        <f t="shared" si="36"/>
        <v>0</v>
      </c>
      <c r="H467" s="429" t="str">
        <f t="shared" si="35"/>
        <v>.</v>
      </c>
    </row>
    <row r="468" spans="1:8" ht="20.100000000000001" customHeight="1">
      <c r="A468" s="420"/>
      <c r="B468" s="425"/>
      <c r="C468" s="420" t="str">
        <f t="shared" si="33"/>
        <v>.</v>
      </c>
      <c r="D468" s="420" t="str">
        <f t="shared" si="34"/>
        <v>.</v>
      </c>
      <c r="E468" s="420"/>
      <c r="F468" s="420"/>
      <c r="G468" s="429">
        <f t="shared" si="36"/>
        <v>0</v>
      </c>
      <c r="H468" s="429" t="str">
        <f t="shared" si="35"/>
        <v>.</v>
      </c>
    </row>
    <row r="469" spans="1:8" ht="20.100000000000001" customHeight="1">
      <c r="A469" s="420"/>
      <c r="B469" s="425"/>
      <c r="C469" s="420" t="str">
        <f t="shared" si="33"/>
        <v>.</v>
      </c>
      <c r="D469" s="420" t="str">
        <f t="shared" si="34"/>
        <v>.</v>
      </c>
      <c r="E469" s="420"/>
      <c r="F469" s="420"/>
      <c r="G469" s="429">
        <f t="shared" si="36"/>
        <v>0</v>
      </c>
      <c r="H469" s="429" t="str">
        <f t="shared" si="35"/>
        <v>.</v>
      </c>
    </row>
    <row r="470" spans="1:8" ht="20.100000000000001" customHeight="1">
      <c r="A470" s="420"/>
      <c r="B470" s="425"/>
      <c r="C470" s="420" t="str">
        <f t="shared" si="33"/>
        <v>.</v>
      </c>
      <c r="D470" s="420" t="str">
        <f t="shared" si="34"/>
        <v>.</v>
      </c>
      <c r="E470" s="420"/>
      <c r="F470" s="420"/>
      <c r="G470" s="429">
        <f t="shared" si="36"/>
        <v>0</v>
      </c>
      <c r="H470" s="429" t="str">
        <f t="shared" si="35"/>
        <v>.</v>
      </c>
    </row>
    <row r="471" spans="1:8" ht="20.100000000000001" customHeight="1">
      <c r="A471" s="420"/>
      <c r="B471" s="425"/>
      <c r="C471" s="420" t="str">
        <f t="shared" si="33"/>
        <v>.</v>
      </c>
      <c r="D471" s="420" t="str">
        <f t="shared" si="34"/>
        <v>.</v>
      </c>
      <c r="E471" s="420"/>
      <c r="F471" s="420"/>
      <c r="G471" s="429">
        <f t="shared" si="36"/>
        <v>0</v>
      </c>
      <c r="H471" s="429" t="str">
        <f t="shared" si="35"/>
        <v>.</v>
      </c>
    </row>
    <row r="472" spans="1:8" ht="20.100000000000001" customHeight="1">
      <c r="A472" s="420"/>
      <c r="B472" s="425"/>
      <c r="C472" s="420" t="str">
        <f t="shared" si="33"/>
        <v>.</v>
      </c>
      <c r="D472" s="420" t="str">
        <f t="shared" si="34"/>
        <v>.</v>
      </c>
      <c r="E472" s="420"/>
      <c r="F472" s="420"/>
      <c r="G472" s="429">
        <f t="shared" si="36"/>
        <v>0</v>
      </c>
      <c r="H472" s="429" t="str">
        <f t="shared" si="35"/>
        <v>.</v>
      </c>
    </row>
    <row r="473" spans="1:8" ht="20.100000000000001" customHeight="1">
      <c r="A473" s="420"/>
      <c r="B473" s="425"/>
      <c r="C473" s="420" t="str">
        <f t="shared" si="33"/>
        <v>.</v>
      </c>
      <c r="D473" s="420" t="str">
        <f t="shared" si="34"/>
        <v>.</v>
      </c>
      <c r="E473" s="420"/>
      <c r="F473" s="420"/>
      <c r="G473" s="429">
        <f t="shared" si="36"/>
        <v>0</v>
      </c>
      <c r="H473" s="429" t="str">
        <f t="shared" si="35"/>
        <v>.</v>
      </c>
    </row>
    <row r="474" spans="1:8" ht="20.100000000000001" customHeight="1">
      <c r="A474" s="420"/>
      <c r="B474" s="425"/>
      <c r="C474" s="420" t="str">
        <f t="shared" si="33"/>
        <v>.</v>
      </c>
      <c r="D474" s="420" t="str">
        <f t="shared" si="34"/>
        <v>.</v>
      </c>
      <c r="E474" s="420"/>
      <c r="F474" s="420"/>
      <c r="G474" s="429">
        <f t="shared" si="36"/>
        <v>0</v>
      </c>
      <c r="H474" s="429" t="str">
        <f t="shared" si="35"/>
        <v>.</v>
      </c>
    </row>
    <row r="475" spans="1:8" ht="20.100000000000001" customHeight="1">
      <c r="A475" s="420"/>
      <c r="B475" s="425"/>
      <c r="C475" s="420" t="str">
        <f t="shared" si="33"/>
        <v>.</v>
      </c>
      <c r="D475" s="420" t="str">
        <f t="shared" si="34"/>
        <v>.</v>
      </c>
      <c r="E475" s="420"/>
      <c r="F475" s="420"/>
      <c r="G475" s="429">
        <f t="shared" si="36"/>
        <v>0</v>
      </c>
      <c r="H475" s="429" t="str">
        <f t="shared" si="35"/>
        <v>.</v>
      </c>
    </row>
    <row r="476" spans="1:8" ht="20.100000000000001" customHeight="1">
      <c r="A476" s="420"/>
      <c r="B476" s="425"/>
      <c r="C476" s="420" t="str">
        <f t="shared" si="33"/>
        <v>.</v>
      </c>
      <c r="D476" s="420" t="str">
        <f t="shared" si="34"/>
        <v>.</v>
      </c>
      <c r="E476" s="420"/>
      <c r="F476" s="420"/>
      <c r="G476" s="429">
        <f t="shared" si="36"/>
        <v>0</v>
      </c>
      <c r="H476" s="429" t="str">
        <f t="shared" si="35"/>
        <v>.</v>
      </c>
    </row>
    <row r="477" spans="1:8" ht="20.100000000000001" customHeight="1">
      <c r="A477" s="420"/>
      <c r="B477" s="425"/>
      <c r="C477" s="420" t="str">
        <f t="shared" si="33"/>
        <v>.</v>
      </c>
      <c r="D477" s="420" t="str">
        <f t="shared" si="34"/>
        <v>.</v>
      </c>
      <c r="E477" s="420"/>
      <c r="F477" s="420"/>
      <c r="G477" s="429">
        <f t="shared" si="36"/>
        <v>0</v>
      </c>
      <c r="H477" s="429" t="str">
        <f t="shared" si="35"/>
        <v>.</v>
      </c>
    </row>
    <row r="478" spans="1:8" ht="20.100000000000001" customHeight="1">
      <c r="A478" s="420"/>
      <c r="B478" s="425"/>
      <c r="C478" s="420" t="str">
        <f t="shared" si="33"/>
        <v>.</v>
      </c>
      <c r="D478" s="420" t="str">
        <f t="shared" si="34"/>
        <v>.</v>
      </c>
      <c r="E478" s="420"/>
      <c r="F478" s="420"/>
      <c r="G478" s="429">
        <f t="shared" si="36"/>
        <v>0</v>
      </c>
      <c r="H478" s="429" t="str">
        <f t="shared" si="35"/>
        <v>.</v>
      </c>
    </row>
    <row r="479" spans="1:8" ht="20.100000000000001" customHeight="1">
      <c r="A479" s="420"/>
      <c r="B479" s="425"/>
      <c r="C479" s="420" t="str">
        <f t="shared" si="33"/>
        <v>.</v>
      </c>
      <c r="D479" s="420" t="str">
        <f t="shared" si="34"/>
        <v>.</v>
      </c>
      <c r="E479" s="420"/>
      <c r="F479" s="420"/>
      <c r="G479" s="429">
        <f t="shared" si="36"/>
        <v>0</v>
      </c>
      <c r="H479" s="429" t="str">
        <f t="shared" si="35"/>
        <v>.</v>
      </c>
    </row>
    <row r="480" spans="1:8" ht="20.100000000000001" customHeight="1">
      <c r="A480" s="420"/>
      <c r="B480" s="425"/>
      <c r="C480" s="420" t="str">
        <f t="shared" si="33"/>
        <v>.</v>
      </c>
      <c r="D480" s="420" t="str">
        <f t="shared" si="34"/>
        <v>.</v>
      </c>
      <c r="E480" s="420"/>
      <c r="F480" s="420"/>
      <c r="G480" s="429">
        <f t="shared" si="36"/>
        <v>0</v>
      </c>
      <c r="H480" s="429" t="str">
        <f t="shared" si="35"/>
        <v>.</v>
      </c>
    </row>
    <row r="481" spans="1:8" ht="20.100000000000001" customHeight="1">
      <c r="A481" s="420"/>
      <c r="B481" s="425"/>
      <c r="C481" s="420" t="str">
        <f t="shared" si="33"/>
        <v>.</v>
      </c>
      <c r="D481" s="420" t="str">
        <f t="shared" si="34"/>
        <v>.</v>
      </c>
      <c r="E481" s="420"/>
      <c r="F481" s="420"/>
      <c r="G481" s="429">
        <f t="shared" si="36"/>
        <v>0</v>
      </c>
      <c r="H481" s="429" t="str">
        <f t="shared" si="35"/>
        <v>.</v>
      </c>
    </row>
    <row r="482" spans="1:8" ht="20.100000000000001" customHeight="1">
      <c r="A482" s="420"/>
      <c r="B482" s="425"/>
      <c r="C482" s="420" t="str">
        <f t="shared" si="33"/>
        <v>.</v>
      </c>
      <c r="D482" s="420" t="str">
        <f t="shared" si="34"/>
        <v>.</v>
      </c>
      <c r="E482" s="420"/>
      <c r="F482" s="420"/>
      <c r="G482" s="429">
        <f t="shared" si="36"/>
        <v>0</v>
      </c>
      <c r="H482" s="429" t="str">
        <f t="shared" si="35"/>
        <v>.</v>
      </c>
    </row>
    <row r="483" spans="1:8" ht="20.100000000000001" customHeight="1">
      <c r="A483" s="420"/>
      <c r="B483" s="425"/>
      <c r="C483" s="420" t="str">
        <f t="shared" si="33"/>
        <v>.</v>
      </c>
      <c r="D483" s="420" t="str">
        <f t="shared" si="34"/>
        <v>.</v>
      </c>
      <c r="E483" s="420"/>
      <c r="F483" s="420"/>
      <c r="G483" s="429">
        <f t="shared" si="36"/>
        <v>0</v>
      </c>
      <c r="H483" s="429" t="str">
        <f t="shared" si="35"/>
        <v>.</v>
      </c>
    </row>
    <row r="484" spans="1:8" ht="20.100000000000001" customHeight="1">
      <c r="A484" s="420"/>
      <c r="B484" s="425"/>
      <c r="C484" s="420" t="str">
        <f t="shared" si="33"/>
        <v>.</v>
      </c>
      <c r="D484" s="420" t="str">
        <f t="shared" si="34"/>
        <v>.</v>
      </c>
      <c r="E484" s="420"/>
      <c r="F484" s="420"/>
      <c r="G484" s="429">
        <f t="shared" si="36"/>
        <v>0</v>
      </c>
      <c r="H484" s="429" t="str">
        <f t="shared" si="35"/>
        <v>.</v>
      </c>
    </row>
    <row r="485" spans="1:8" ht="20.100000000000001" customHeight="1">
      <c r="A485" s="420"/>
      <c r="B485" s="425"/>
      <c r="C485" s="420" t="str">
        <f t="shared" si="33"/>
        <v>.</v>
      </c>
      <c r="D485" s="420" t="str">
        <f t="shared" si="34"/>
        <v>.</v>
      </c>
      <c r="E485" s="420"/>
      <c r="F485" s="420"/>
      <c r="G485" s="429">
        <f t="shared" si="36"/>
        <v>0</v>
      </c>
      <c r="H485" s="429" t="str">
        <f t="shared" si="35"/>
        <v>.</v>
      </c>
    </row>
    <row r="486" spans="1:8" ht="20.100000000000001" customHeight="1">
      <c r="A486" s="420"/>
      <c r="B486" s="425"/>
      <c r="C486" s="420" t="str">
        <f t="shared" ref="C486:C549" si="37">IF($B486&gt;=700,VLOOKUP($B486,ceník,2,FALSE),".")</f>
        <v>.</v>
      </c>
      <c r="D486" s="420" t="str">
        <f t="shared" ref="D486:D549" si="38">IF($B486&gt;=1000,VLOOKUP($B486,ceník,3,FALSE),".")</f>
        <v>.</v>
      </c>
      <c r="E486" s="420"/>
      <c r="F486" s="420"/>
      <c r="G486" s="429">
        <f t="shared" si="36"/>
        <v>0</v>
      </c>
      <c r="H486" s="429" t="str">
        <f t="shared" si="35"/>
        <v>.</v>
      </c>
    </row>
    <row r="487" spans="1:8" ht="20.100000000000001" customHeight="1">
      <c r="A487" s="420"/>
      <c r="B487" s="425"/>
      <c r="C487" s="420" t="str">
        <f t="shared" si="37"/>
        <v>.</v>
      </c>
      <c r="D487" s="420" t="str">
        <f t="shared" si="38"/>
        <v>.</v>
      </c>
      <c r="E487" s="420"/>
      <c r="F487" s="420"/>
      <c r="G487" s="429">
        <f t="shared" si="36"/>
        <v>0</v>
      </c>
      <c r="H487" s="429" t="str">
        <f t="shared" si="35"/>
        <v>.</v>
      </c>
    </row>
    <row r="488" spans="1:8" ht="20.100000000000001" customHeight="1">
      <c r="A488" s="420"/>
      <c r="B488" s="425"/>
      <c r="C488" s="420" t="str">
        <f t="shared" si="37"/>
        <v>.</v>
      </c>
      <c r="D488" s="420" t="str">
        <f t="shared" si="38"/>
        <v>.</v>
      </c>
      <c r="E488" s="420"/>
      <c r="F488" s="420"/>
      <c r="G488" s="429">
        <f t="shared" si="36"/>
        <v>0</v>
      </c>
      <c r="H488" s="429" t="str">
        <f t="shared" si="35"/>
        <v>.</v>
      </c>
    </row>
    <row r="489" spans="1:8" ht="20.100000000000001" customHeight="1">
      <c r="A489" s="420"/>
      <c r="B489" s="425"/>
      <c r="C489" s="420" t="str">
        <f t="shared" si="37"/>
        <v>.</v>
      </c>
      <c r="D489" s="420" t="str">
        <f t="shared" si="38"/>
        <v>.</v>
      </c>
      <c r="E489" s="420"/>
      <c r="F489" s="420"/>
      <c r="G489" s="429">
        <f t="shared" si="36"/>
        <v>0</v>
      </c>
      <c r="H489" s="429" t="str">
        <f t="shared" si="35"/>
        <v>.</v>
      </c>
    </row>
    <row r="490" spans="1:8" ht="20.100000000000001" customHeight="1">
      <c r="A490" s="420"/>
      <c r="B490" s="425"/>
      <c r="C490" s="420" t="str">
        <f t="shared" si="37"/>
        <v>.</v>
      </c>
      <c r="D490" s="420" t="str">
        <f t="shared" si="38"/>
        <v>.</v>
      </c>
      <c r="E490" s="420"/>
      <c r="F490" s="420"/>
      <c r="G490" s="429">
        <f t="shared" si="36"/>
        <v>0</v>
      </c>
      <c r="H490" s="429" t="str">
        <f t="shared" si="35"/>
        <v>.</v>
      </c>
    </row>
    <row r="491" spans="1:8" ht="20.100000000000001" customHeight="1">
      <c r="A491" s="420"/>
      <c r="B491" s="425"/>
      <c r="C491" s="420" t="str">
        <f t="shared" si="37"/>
        <v>.</v>
      </c>
      <c r="D491" s="420" t="str">
        <f t="shared" si="38"/>
        <v>.</v>
      </c>
      <c r="E491" s="420"/>
      <c r="F491" s="420"/>
      <c r="G491" s="429">
        <f t="shared" si="36"/>
        <v>0</v>
      </c>
      <c r="H491" s="429" t="str">
        <f t="shared" si="35"/>
        <v>.</v>
      </c>
    </row>
    <row r="492" spans="1:8" ht="20.100000000000001" customHeight="1">
      <c r="A492" s="420"/>
      <c r="B492" s="425"/>
      <c r="C492" s="420" t="str">
        <f t="shared" si="37"/>
        <v>.</v>
      </c>
      <c r="D492" s="420" t="str">
        <f t="shared" si="38"/>
        <v>.</v>
      </c>
      <c r="E492" s="420"/>
      <c r="F492" s="420"/>
      <c r="G492" s="429">
        <f t="shared" si="36"/>
        <v>0</v>
      </c>
      <c r="H492" s="429" t="str">
        <f t="shared" si="35"/>
        <v>.</v>
      </c>
    </row>
    <row r="493" spans="1:8" ht="20.100000000000001" customHeight="1">
      <c r="A493" s="420"/>
      <c r="B493" s="425"/>
      <c r="C493" s="420" t="str">
        <f t="shared" si="37"/>
        <v>.</v>
      </c>
      <c r="D493" s="420" t="str">
        <f t="shared" si="38"/>
        <v>.</v>
      </c>
      <c r="E493" s="420"/>
      <c r="F493" s="420"/>
      <c r="G493" s="429">
        <f t="shared" si="36"/>
        <v>0</v>
      </c>
      <c r="H493" s="429" t="str">
        <f t="shared" si="35"/>
        <v>.</v>
      </c>
    </row>
    <row r="494" spans="1:8" ht="20.100000000000001" customHeight="1">
      <c r="A494" s="420"/>
      <c r="B494" s="425"/>
      <c r="C494" s="420" t="str">
        <f t="shared" si="37"/>
        <v>.</v>
      </c>
      <c r="D494" s="420" t="str">
        <f t="shared" si="38"/>
        <v>.</v>
      </c>
      <c r="E494" s="420"/>
      <c r="F494" s="420"/>
      <c r="G494" s="429">
        <f t="shared" si="36"/>
        <v>0</v>
      </c>
      <c r="H494" s="429" t="str">
        <f t="shared" si="35"/>
        <v>.</v>
      </c>
    </row>
    <row r="495" spans="1:8" ht="20.100000000000001" customHeight="1">
      <c r="A495" s="420"/>
      <c r="B495" s="425"/>
      <c r="C495" s="420" t="str">
        <f t="shared" si="37"/>
        <v>.</v>
      </c>
      <c r="D495" s="420" t="str">
        <f t="shared" si="38"/>
        <v>.</v>
      </c>
      <c r="E495" s="420"/>
      <c r="F495" s="420"/>
      <c r="G495" s="429">
        <f t="shared" si="36"/>
        <v>0</v>
      </c>
      <c r="H495" s="429" t="str">
        <f t="shared" si="35"/>
        <v>.</v>
      </c>
    </row>
    <row r="496" spans="1:8" ht="20.100000000000001" customHeight="1">
      <c r="A496" s="420"/>
      <c r="B496" s="425"/>
      <c r="C496" s="420" t="str">
        <f t="shared" si="37"/>
        <v>.</v>
      </c>
      <c r="D496" s="420" t="str">
        <f t="shared" si="38"/>
        <v>.</v>
      </c>
      <c r="E496" s="420"/>
      <c r="F496" s="420"/>
      <c r="G496" s="429">
        <f t="shared" si="36"/>
        <v>0</v>
      </c>
      <c r="H496" s="429" t="str">
        <f t="shared" si="35"/>
        <v>.</v>
      </c>
    </row>
    <row r="497" spans="1:8" ht="20.100000000000001" customHeight="1">
      <c r="A497" s="420"/>
      <c r="B497" s="425"/>
      <c r="C497" s="420" t="str">
        <f t="shared" si="37"/>
        <v>.</v>
      </c>
      <c r="D497" s="420" t="str">
        <f t="shared" si="38"/>
        <v>.</v>
      </c>
      <c r="E497" s="420"/>
      <c r="F497" s="420"/>
      <c r="G497" s="429">
        <f t="shared" si="36"/>
        <v>0</v>
      </c>
      <c r="H497" s="429" t="str">
        <f t="shared" si="35"/>
        <v>.</v>
      </c>
    </row>
    <row r="498" spans="1:8" ht="20.100000000000001" customHeight="1">
      <c r="A498" s="420"/>
      <c r="B498" s="425"/>
      <c r="C498" s="420" t="str">
        <f t="shared" si="37"/>
        <v>.</v>
      </c>
      <c r="D498" s="420" t="str">
        <f t="shared" si="38"/>
        <v>.</v>
      </c>
      <c r="E498" s="420"/>
      <c r="F498" s="420"/>
      <c r="G498" s="429">
        <f t="shared" si="36"/>
        <v>0</v>
      </c>
      <c r="H498" s="429" t="str">
        <f t="shared" si="35"/>
        <v>.</v>
      </c>
    </row>
    <row r="499" spans="1:8" ht="20.100000000000001" customHeight="1">
      <c r="A499" s="420"/>
      <c r="B499" s="425"/>
      <c r="C499" s="420" t="str">
        <f t="shared" si="37"/>
        <v>.</v>
      </c>
      <c r="D499" s="420" t="str">
        <f t="shared" si="38"/>
        <v>.</v>
      </c>
      <c r="E499" s="420"/>
      <c r="F499" s="420"/>
      <c r="G499" s="429">
        <f t="shared" si="36"/>
        <v>0</v>
      </c>
      <c r="H499" s="429" t="str">
        <f t="shared" si="35"/>
        <v>.</v>
      </c>
    </row>
    <row r="500" spans="1:8" ht="20.100000000000001" customHeight="1">
      <c r="A500" s="420"/>
      <c r="B500" s="425"/>
      <c r="C500" s="420" t="str">
        <f t="shared" si="37"/>
        <v>.</v>
      </c>
      <c r="D500" s="420" t="str">
        <f t="shared" si="38"/>
        <v>.</v>
      </c>
      <c r="E500" s="420"/>
      <c r="F500" s="420"/>
      <c r="G500" s="429">
        <f t="shared" si="36"/>
        <v>0</v>
      </c>
      <c r="H500" s="429" t="str">
        <f t="shared" si="35"/>
        <v>.</v>
      </c>
    </row>
    <row r="501" spans="1:8" ht="20.100000000000001" customHeight="1">
      <c r="A501" s="420"/>
      <c r="B501" s="425"/>
      <c r="C501" s="420" t="str">
        <f t="shared" si="37"/>
        <v>.</v>
      </c>
      <c r="D501" s="420" t="str">
        <f t="shared" si="38"/>
        <v>.</v>
      </c>
      <c r="E501" s="420"/>
      <c r="F501" s="420"/>
      <c r="G501" s="429">
        <f t="shared" si="36"/>
        <v>0</v>
      </c>
      <c r="H501" s="429" t="str">
        <f t="shared" ref="H501:H564" si="39">IF(B501&gt;=1000,E501*G501,".")</f>
        <v>.</v>
      </c>
    </row>
    <row r="502" spans="1:8" ht="20.100000000000001" customHeight="1">
      <c r="A502" s="420"/>
      <c r="B502" s="425"/>
      <c r="C502" s="420" t="str">
        <f t="shared" si="37"/>
        <v>.</v>
      </c>
      <c r="D502" s="420" t="str">
        <f t="shared" si="38"/>
        <v>.</v>
      </c>
      <c r="E502" s="420"/>
      <c r="F502" s="420"/>
      <c r="G502" s="429">
        <f t="shared" si="36"/>
        <v>0</v>
      </c>
      <c r="H502" s="429" t="str">
        <f t="shared" si="39"/>
        <v>.</v>
      </c>
    </row>
    <row r="503" spans="1:8" ht="20.100000000000001" customHeight="1">
      <c r="A503" s="420"/>
      <c r="B503" s="425"/>
      <c r="C503" s="420" t="str">
        <f t="shared" si="37"/>
        <v>.</v>
      </c>
      <c r="D503" s="420" t="str">
        <f t="shared" si="38"/>
        <v>.</v>
      </c>
      <c r="E503" s="420"/>
      <c r="F503" s="420"/>
      <c r="G503" s="429">
        <f t="shared" si="36"/>
        <v>0</v>
      </c>
      <c r="H503" s="429" t="str">
        <f t="shared" si="39"/>
        <v>.</v>
      </c>
    </row>
    <row r="504" spans="1:8" ht="20.100000000000001" customHeight="1">
      <c r="A504" s="420"/>
      <c r="B504" s="425"/>
      <c r="C504" s="420" t="str">
        <f t="shared" si="37"/>
        <v>.</v>
      </c>
      <c r="D504" s="420" t="str">
        <f t="shared" si="38"/>
        <v>.</v>
      </c>
      <c r="E504" s="420"/>
      <c r="F504" s="420"/>
      <c r="G504" s="429">
        <f t="shared" si="36"/>
        <v>0</v>
      </c>
      <c r="H504" s="429" t="str">
        <f t="shared" si="39"/>
        <v>.</v>
      </c>
    </row>
    <row r="505" spans="1:8" ht="20.100000000000001" customHeight="1">
      <c r="A505" s="420"/>
      <c r="B505" s="425"/>
      <c r="C505" s="420" t="str">
        <f t="shared" si="37"/>
        <v>.</v>
      </c>
      <c r="D505" s="420" t="str">
        <f t="shared" si="38"/>
        <v>.</v>
      </c>
      <c r="E505" s="420"/>
      <c r="F505" s="420"/>
      <c r="G505" s="429">
        <f t="shared" si="36"/>
        <v>0</v>
      </c>
      <c r="H505" s="429" t="str">
        <f t="shared" si="39"/>
        <v>.</v>
      </c>
    </row>
    <row r="506" spans="1:8" ht="20.100000000000001" customHeight="1">
      <c r="A506" s="420"/>
      <c r="B506" s="425"/>
      <c r="C506" s="420" t="str">
        <f t="shared" si="37"/>
        <v>.</v>
      </c>
      <c r="D506" s="420" t="str">
        <f t="shared" si="38"/>
        <v>.</v>
      </c>
      <c r="E506" s="420"/>
      <c r="F506" s="420"/>
      <c r="G506" s="429">
        <f t="shared" si="36"/>
        <v>0</v>
      </c>
      <c r="H506" s="429" t="str">
        <f t="shared" si="39"/>
        <v>.</v>
      </c>
    </row>
    <row r="507" spans="1:8" ht="20.100000000000001" customHeight="1">
      <c r="A507" s="420"/>
      <c r="B507" s="425"/>
      <c r="C507" s="420" t="str">
        <f t="shared" si="37"/>
        <v>.</v>
      </c>
      <c r="D507" s="420" t="str">
        <f t="shared" si="38"/>
        <v>.</v>
      </c>
      <c r="E507" s="420"/>
      <c r="F507" s="420"/>
      <c r="G507" s="429">
        <f t="shared" si="36"/>
        <v>0</v>
      </c>
      <c r="H507" s="429" t="str">
        <f t="shared" si="39"/>
        <v>.</v>
      </c>
    </row>
    <row r="508" spans="1:8" ht="20.100000000000001" customHeight="1">
      <c r="A508" s="420"/>
      <c r="B508" s="425"/>
      <c r="C508" s="420" t="str">
        <f t="shared" si="37"/>
        <v>.</v>
      </c>
      <c r="D508" s="420" t="str">
        <f t="shared" si="38"/>
        <v>.</v>
      </c>
      <c r="E508" s="420"/>
      <c r="F508" s="420"/>
      <c r="G508" s="429">
        <f t="shared" si="36"/>
        <v>0</v>
      </c>
      <c r="H508" s="429" t="str">
        <f t="shared" si="39"/>
        <v>.</v>
      </c>
    </row>
    <row r="509" spans="1:8" ht="20.100000000000001" customHeight="1">
      <c r="A509" s="420"/>
      <c r="B509" s="425"/>
      <c r="C509" s="420" t="str">
        <f t="shared" si="37"/>
        <v>.</v>
      </c>
      <c r="D509" s="420" t="str">
        <f t="shared" si="38"/>
        <v>.</v>
      </c>
      <c r="E509" s="420"/>
      <c r="F509" s="420"/>
      <c r="G509" s="429">
        <f t="shared" si="36"/>
        <v>0</v>
      </c>
      <c r="H509" s="429" t="str">
        <f t="shared" si="39"/>
        <v>.</v>
      </c>
    </row>
    <row r="510" spans="1:8" ht="20.100000000000001" customHeight="1">
      <c r="A510" s="420"/>
      <c r="B510" s="425"/>
      <c r="C510" s="420" t="str">
        <f t="shared" si="37"/>
        <v>.</v>
      </c>
      <c r="D510" s="420" t="str">
        <f t="shared" si="38"/>
        <v>.</v>
      </c>
      <c r="E510" s="420"/>
      <c r="F510" s="420"/>
      <c r="G510" s="429">
        <f t="shared" si="36"/>
        <v>0</v>
      </c>
      <c r="H510" s="429" t="str">
        <f t="shared" si="39"/>
        <v>.</v>
      </c>
    </row>
    <row r="511" spans="1:8" ht="20.100000000000001" customHeight="1">
      <c r="A511" s="420"/>
      <c r="B511" s="425"/>
      <c r="C511" s="420" t="str">
        <f t="shared" si="37"/>
        <v>.</v>
      </c>
      <c r="D511" s="420" t="str">
        <f t="shared" si="38"/>
        <v>.</v>
      </c>
      <c r="E511" s="420"/>
      <c r="F511" s="420"/>
      <c r="G511" s="429">
        <f t="shared" si="36"/>
        <v>0</v>
      </c>
      <c r="H511" s="429" t="str">
        <f t="shared" si="39"/>
        <v>.</v>
      </c>
    </row>
    <row r="512" spans="1:8" ht="20.100000000000001" customHeight="1">
      <c r="A512" s="420"/>
      <c r="B512" s="425"/>
      <c r="C512" s="420" t="str">
        <f t="shared" si="37"/>
        <v>.</v>
      </c>
      <c r="D512" s="420" t="str">
        <f t="shared" si="38"/>
        <v>.</v>
      </c>
      <c r="E512" s="420"/>
      <c r="F512" s="420"/>
      <c r="G512" s="429">
        <f t="shared" si="36"/>
        <v>0</v>
      </c>
      <c r="H512" s="429" t="str">
        <f t="shared" si="39"/>
        <v>.</v>
      </c>
    </row>
    <row r="513" spans="1:8" ht="20.100000000000001" customHeight="1">
      <c r="A513" s="420"/>
      <c r="B513" s="425"/>
      <c r="C513" s="420" t="str">
        <f t="shared" si="37"/>
        <v>.</v>
      </c>
      <c r="D513" s="420" t="str">
        <f t="shared" si="38"/>
        <v>.</v>
      </c>
      <c r="E513" s="420"/>
      <c r="F513" s="420"/>
      <c r="G513" s="429">
        <f t="shared" si="36"/>
        <v>0</v>
      </c>
      <c r="H513" s="429" t="str">
        <f t="shared" si="39"/>
        <v>.</v>
      </c>
    </row>
    <row r="514" spans="1:8" ht="20.100000000000001" customHeight="1">
      <c r="A514" s="420"/>
      <c r="B514" s="425"/>
      <c r="C514" s="420" t="str">
        <f t="shared" si="37"/>
        <v>.</v>
      </c>
      <c r="D514" s="420" t="str">
        <f t="shared" si="38"/>
        <v>.</v>
      </c>
      <c r="E514" s="420"/>
      <c r="F514" s="420"/>
      <c r="G514" s="429">
        <f t="shared" si="36"/>
        <v>0</v>
      </c>
      <c r="H514" s="429" t="str">
        <f t="shared" si="39"/>
        <v>.</v>
      </c>
    </row>
    <row r="515" spans="1:8" ht="20.100000000000001" customHeight="1">
      <c r="A515" s="420"/>
      <c r="B515" s="425"/>
      <c r="C515" s="420" t="str">
        <f t="shared" si="37"/>
        <v>.</v>
      </c>
      <c r="D515" s="420" t="str">
        <f t="shared" si="38"/>
        <v>.</v>
      </c>
      <c r="E515" s="420"/>
      <c r="F515" s="420"/>
      <c r="G515" s="429">
        <f t="shared" si="36"/>
        <v>0</v>
      </c>
      <c r="H515" s="429" t="str">
        <f t="shared" si="39"/>
        <v>.</v>
      </c>
    </row>
    <row r="516" spans="1:8" ht="20.100000000000001" customHeight="1">
      <c r="A516" s="420"/>
      <c r="B516" s="425"/>
      <c r="C516" s="420" t="str">
        <f t="shared" si="37"/>
        <v>.</v>
      </c>
      <c r="D516" s="420" t="str">
        <f t="shared" si="38"/>
        <v>.</v>
      </c>
      <c r="E516" s="420"/>
      <c r="F516" s="420"/>
      <c r="G516" s="429">
        <f t="shared" ref="G516:G579" si="40">IF($B516&gt;=1000,VLOOKUP($B516,ceník,5,FALSE),)</f>
        <v>0</v>
      </c>
      <c r="H516" s="429" t="str">
        <f t="shared" si="39"/>
        <v>.</v>
      </c>
    </row>
    <row r="517" spans="1:8" ht="20.100000000000001" customHeight="1">
      <c r="A517" s="420"/>
      <c r="B517" s="425"/>
      <c r="C517" s="420" t="str">
        <f t="shared" si="37"/>
        <v>.</v>
      </c>
      <c r="D517" s="420" t="str">
        <f t="shared" si="38"/>
        <v>.</v>
      </c>
      <c r="E517" s="420"/>
      <c r="F517" s="420"/>
      <c r="G517" s="429">
        <f t="shared" si="40"/>
        <v>0</v>
      </c>
      <c r="H517" s="429" t="str">
        <f t="shared" si="39"/>
        <v>.</v>
      </c>
    </row>
    <row r="518" spans="1:8" ht="20.100000000000001" customHeight="1">
      <c r="A518" s="420"/>
      <c r="B518" s="425"/>
      <c r="C518" s="420" t="str">
        <f t="shared" si="37"/>
        <v>.</v>
      </c>
      <c r="D518" s="420" t="str">
        <f t="shared" si="38"/>
        <v>.</v>
      </c>
      <c r="E518" s="420"/>
      <c r="F518" s="420"/>
      <c r="G518" s="429">
        <f t="shared" si="40"/>
        <v>0</v>
      </c>
      <c r="H518" s="429" t="str">
        <f t="shared" si="39"/>
        <v>.</v>
      </c>
    </row>
    <row r="519" spans="1:8" ht="20.100000000000001" customHeight="1">
      <c r="A519" s="420"/>
      <c r="B519" s="425"/>
      <c r="C519" s="420" t="str">
        <f t="shared" si="37"/>
        <v>.</v>
      </c>
      <c r="D519" s="420" t="str">
        <f t="shared" si="38"/>
        <v>.</v>
      </c>
      <c r="E519" s="420"/>
      <c r="F519" s="420"/>
      <c r="G519" s="429">
        <f t="shared" si="40"/>
        <v>0</v>
      </c>
      <c r="H519" s="429" t="str">
        <f t="shared" si="39"/>
        <v>.</v>
      </c>
    </row>
    <row r="520" spans="1:8" ht="20.100000000000001" customHeight="1">
      <c r="A520" s="420"/>
      <c r="B520" s="425"/>
      <c r="C520" s="420" t="str">
        <f t="shared" si="37"/>
        <v>.</v>
      </c>
      <c r="D520" s="420" t="str">
        <f t="shared" si="38"/>
        <v>.</v>
      </c>
      <c r="E520" s="420"/>
      <c r="F520" s="420"/>
      <c r="G520" s="429">
        <f t="shared" si="40"/>
        <v>0</v>
      </c>
      <c r="H520" s="429" t="str">
        <f t="shared" si="39"/>
        <v>.</v>
      </c>
    </row>
    <row r="521" spans="1:8" ht="20.100000000000001" customHeight="1">
      <c r="A521" s="420"/>
      <c r="B521" s="425"/>
      <c r="C521" s="420" t="str">
        <f t="shared" si="37"/>
        <v>.</v>
      </c>
      <c r="D521" s="420" t="str">
        <f t="shared" si="38"/>
        <v>.</v>
      </c>
      <c r="E521" s="420"/>
      <c r="F521" s="420"/>
      <c r="G521" s="429">
        <f t="shared" si="40"/>
        <v>0</v>
      </c>
      <c r="H521" s="429" t="str">
        <f t="shared" si="39"/>
        <v>.</v>
      </c>
    </row>
    <row r="522" spans="1:8" ht="20.100000000000001" customHeight="1">
      <c r="A522" s="420"/>
      <c r="B522" s="425"/>
      <c r="C522" s="420" t="str">
        <f t="shared" si="37"/>
        <v>.</v>
      </c>
      <c r="D522" s="420" t="str">
        <f t="shared" si="38"/>
        <v>.</v>
      </c>
      <c r="E522" s="420"/>
      <c r="F522" s="420"/>
      <c r="G522" s="429">
        <f t="shared" si="40"/>
        <v>0</v>
      </c>
      <c r="H522" s="429" t="str">
        <f t="shared" si="39"/>
        <v>.</v>
      </c>
    </row>
    <row r="523" spans="1:8" ht="20.100000000000001" customHeight="1">
      <c r="A523" s="420"/>
      <c r="B523" s="425"/>
      <c r="C523" s="420" t="str">
        <f t="shared" si="37"/>
        <v>.</v>
      </c>
      <c r="D523" s="420" t="str">
        <f t="shared" si="38"/>
        <v>.</v>
      </c>
      <c r="E523" s="420"/>
      <c r="F523" s="420"/>
      <c r="G523" s="429">
        <f t="shared" si="40"/>
        <v>0</v>
      </c>
      <c r="H523" s="429" t="str">
        <f t="shared" si="39"/>
        <v>.</v>
      </c>
    </row>
    <row r="524" spans="1:8" ht="20.100000000000001" customHeight="1">
      <c r="A524" s="420"/>
      <c r="B524" s="425"/>
      <c r="C524" s="420" t="str">
        <f t="shared" si="37"/>
        <v>.</v>
      </c>
      <c r="D524" s="420" t="str">
        <f t="shared" si="38"/>
        <v>.</v>
      </c>
      <c r="E524" s="420"/>
      <c r="F524" s="420"/>
      <c r="G524" s="429">
        <f t="shared" si="40"/>
        <v>0</v>
      </c>
      <c r="H524" s="429" t="str">
        <f t="shared" si="39"/>
        <v>.</v>
      </c>
    </row>
    <row r="525" spans="1:8" ht="20.100000000000001" customHeight="1">
      <c r="A525" s="420"/>
      <c r="B525" s="425"/>
      <c r="C525" s="420" t="str">
        <f t="shared" si="37"/>
        <v>.</v>
      </c>
      <c r="D525" s="420" t="str">
        <f t="shared" si="38"/>
        <v>.</v>
      </c>
      <c r="E525" s="420"/>
      <c r="F525" s="420"/>
      <c r="G525" s="429">
        <f t="shared" si="40"/>
        <v>0</v>
      </c>
      <c r="H525" s="429" t="str">
        <f t="shared" si="39"/>
        <v>.</v>
      </c>
    </row>
    <row r="526" spans="1:8" ht="20.100000000000001" customHeight="1">
      <c r="A526" s="420"/>
      <c r="B526" s="425"/>
      <c r="C526" s="420" t="str">
        <f t="shared" si="37"/>
        <v>.</v>
      </c>
      <c r="D526" s="420" t="str">
        <f t="shared" si="38"/>
        <v>.</v>
      </c>
      <c r="E526" s="420"/>
      <c r="F526" s="420"/>
      <c r="G526" s="429">
        <f t="shared" si="40"/>
        <v>0</v>
      </c>
      <c r="H526" s="429" t="str">
        <f t="shared" si="39"/>
        <v>.</v>
      </c>
    </row>
    <row r="527" spans="1:8" ht="20.100000000000001" customHeight="1">
      <c r="A527" s="420"/>
      <c r="B527" s="425"/>
      <c r="C527" s="420" t="str">
        <f t="shared" si="37"/>
        <v>.</v>
      </c>
      <c r="D527" s="420" t="str">
        <f t="shared" si="38"/>
        <v>.</v>
      </c>
      <c r="E527" s="420"/>
      <c r="F527" s="420"/>
      <c r="G527" s="429">
        <f t="shared" si="40"/>
        <v>0</v>
      </c>
      <c r="H527" s="429" t="str">
        <f t="shared" si="39"/>
        <v>.</v>
      </c>
    </row>
    <row r="528" spans="1:8" ht="20.100000000000001" customHeight="1">
      <c r="A528" s="420"/>
      <c r="B528" s="425"/>
      <c r="C528" s="420" t="str">
        <f t="shared" si="37"/>
        <v>.</v>
      </c>
      <c r="D528" s="420" t="str">
        <f t="shared" si="38"/>
        <v>.</v>
      </c>
      <c r="E528" s="420"/>
      <c r="F528" s="420"/>
      <c r="G528" s="429">
        <f t="shared" si="40"/>
        <v>0</v>
      </c>
      <c r="H528" s="429" t="str">
        <f t="shared" si="39"/>
        <v>.</v>
      </c>
    </row>
    <row r="529" spans="1:8" ht="20.100000000000001" customHeight="1">
      <c r="A529" s="420"/>
      <c r="B529" s="425"/>
      <c r="C529" s="420" t="str">
        <f t="shared" si="37"/>
        <v>.</v>
      </c>
      <c r="D529" s="420" t="str">
        <f t="shared" si="38"/>
        <v>.</v>
      </c>
      <c r="E529" s="420"/>
      <c r="F529" s="420"/>
      <c r="G529" s="429">
        <f t="shared" si="40"/>
        <v>0</v>
      </c>
      <c r="H529" s="429" t="str">
        <f t="shared" si="39"/>
        <v>.</v>
      </c>
    </row>
    <row r="530" spans="1:8" ht="20.100000000000001" customHeight="1">
      <c r="A530" s="420"/>
      <c r="B530" s="425"/>
      <c r="C530" s="420" t="str">
        <f t="shared" si="37"/>
        <v>.</v>
      </c>
      <c r="D530" s="420" t="str">
        <f t="shared" si="38"/>
        <v>.</v>
      </c>
      <c r="E530" s="420"/>
      <c r="F530" s="420"/>
      <c r="G530" s="429">
        <f t="shared" si="40"/>
        <v>0</v>
      </c>
      <c r="H530" s="429" t="str">
        <f t="shared" si="39"/>
        <v>.</v>
      </c>
    </row>
    <row r="531" spans="1:8" ht="20.100000000000001" customHeight="1">
      <c r="A531" s="420"/>
      <c r="B531" s="425"/>
      <c r="C531" s="420" t="str">
        <f t="shared" si="37"/>
        <v>.</v>
      </c>
      <c r="D531" s="420" t="str">
        <f t="shared" si="38"/>
        <v>.</v>
      </c>
      <c r="E531" s="420"/>
      <c r="F531" s="420"/>
      <c r="G531" s="429">
        <f t="shared" si="40"/>
        <v>0</v>
      </c>
      <c r="H531" s="429" t="str">
        <f t="shared" si="39"/>
        <v>.</v>
      </c>
    </row>
    <row r="532" spans="1:8" ht="20.100000000000001" customHeight="1">
      <c r="A532" s="420"/>
      <c r="B532" s="425"/>
      <c r="C532" s="420" t="str">
        <f t="shared" si="37"/>
        <v>.</v>
      </c>
      <c r="D532" s="420" t="str">
        <f t="shared" si="38"/>
        <v>.</v>
      </c>
      <c r="E532" s="420"/>
      <c r="F532" s="420"/>
      <c r="G532" s="429">
        <f t="shared" si="40"/>
        <v>0</v>
      </c>
      <c r="H532" s="429" t="str">
        <f t="shared" si="39"/>
        <v>.</v>
      </c>
    </row>
    <row r="533" spans="1:8" ht="20.100000000000001" customHeight="1">
      <c r="A533" s="420"/>
      <c r="B533" s="425"/>
      <c r="C533" s="420" t="str">
        <f t="shared" si="37"/>
        <v>.</v>
      </c>
      <c r="D533" s="420" t="str">
        <f t="shared" si="38"/>
        <v>.</v>
      </c>
      <c r="E533" s="420"/>
      <c r="F533" s="420"/>
      <c r="G533" s="429">
        <f t="shared" si="40"/>
        <v>0</v>
      </c>
      <c r="H533" s="429" t="str">
        <f t="shared" si="39"/>
        <v>.</v>
      </c>
    </row>
    <row r="534" spans="1:8" ht="20.100000000000001" customHeight="1">
      <c r="A534" s="420"/>
      <c r="B534" s="425"/>
      <c r="C534" s="420" t="str">
        <f t="shared" si="37"/>
        <v>.</v>
      </c>
      <c r="D534" s="420" t="str">
        <f t="shared" si="38"/>
        <v>.</v>
      </c>
      <c r="E534" s="420"/>
      <c r="F534" s="420"/>
      <c r="G534" s="429">
        <f t="shared" si="40"/>
        <v>0</v>
      </c>
      <c r="H534" s="429" t="str">
        <f t="shared" si="39"/>
        <v>.</v>
      </c>
    </row>
    <row r="535" spans="1:8" ht="20.100000000000001" customHeight="1">
      <c r="A535" s="420"/>
      <c r="B535" s="425"/>
      <c r="C535" s="420" t="str">
        <f t="shared" si="37"/>
        <v>.</v>
      </c>
      <c r="D535" s="420" t="str">
        <f t="shared" si="38"/>
        <v>.</v>
      </c>
      <c r="E535" s="420"/>
      <c r="F535" s="420"/>
      <c r="G535" s="429">
        <f t="shared" si="40"/>
        <v>0</v>
      </c>
      <c r="H535" s="429" t="str">
        <f t="shared" si="39"/>
        <v>.</v>
      </c>
    </row>
    <row r="536" spans="1:8" ht="20.100000000000001" customHeight="1">
      <c r="A536" s="420"/>
      <c r="B536" s="425"/>
      <c r="C536" s="420" t="str">
        <f t="shared" si="37"/>
        <v>.</v>
      </c>
      <c r="D536" s="420" t="str">
        <f t="shared" si="38"/>
        <v>.</v>
      </c>
      <c r="E536" s="420"/>
      <c r="F536" s="420"/>
      <c r="G536" s="429">
        <f t="shared" si="40"/>
        <v>0</v>
      </c>
      <c r="H536" s="429" t="str">
        <f t="shared" si="39"/>
        <v>.</v>
      </c>
    </row>
    <row r="537" spans="1:8" ht="20.100000000000001" customHeight="1">
      <c r="A537" s="420"/>
      <c r="B537" s="425"/>
      <c r="C537" s="420" t="str">
        <f t="shared" si="37"/>
        <v>.</v>
      </c>
      <c r="D537" s="420" t="str">
        <f t="shared" si="38"/>
        <v>.</v>
      </c>
      <c r="E537" s="420"/>
      <c r="F537" s="420"/>
      <c r="G537" s="429">
        <f t="shared" si="40"/>
        <v>0</v>
      </c>
      <c r="H537" s="429" t="str">
        <f t="shared" si="39"/>
        <v>.</v>
      </c>
    </row>
    <row r="538" spans="1:8" ht="20.100000000000001" customHeight="1">
      <c r="A538" s="420"/>
      <c r="B538" s="425"/>
      <c r="C538" s="420" t="str">
        <f t="shared" si="37"/>
        <v>.</v>
      </c>
      <c r="D538" s="420" t="str">
        <f t="shared" si="38"/>
        <v>.</v>
      </c>
      <c r="E538" s="420"/>
      <c r="F538" s="420"/>
      <c r="G538" s="429">
        <f t="shared" si="40"/>
        <v>0</v>
      </c>
      <c r="H538" s="429" t="str">
        <f t="shared" si="39"/>
        <v>.</v>
      </c>
    </row>
    <row r="539" spans="1:8" ht="20.100000000000001" customHeight="1">
      <c r="A539" s="420"/>
      <c r="B539" s="425"/>
      <c r="C539" s="420" t="str">
        <f t="shared" si="37"/>
        <v>.</v>
      </c>
      <c r="D539" s="420" t="str">
        <f t="shared" si="38"/>
        <v>.</v>
      </c>
      <c r="E539" s="420"/>
      <c r="F539" s="420"/>
      <c r="G539" s="429">
        <f t="shared" si="40"/>
        <v>0</v>
      </c>
      <c r="H539" s="429" t="str">
        <f t="shared" si="39"/>
        <v>.</v>
      </c>
    </row>
    <row r="540" spans="1:8" ht="20.100000000000001" customHeight="1">
      <c r="A540" s="420"/>
      <c r="B540" s="425"/>
      <c r="C540" s="420" t="str">
        <f t="shared" si="37"/>
        <v>.</v>
      </c>
      <c r="D540" s="420" t="str">
        <f t="shared" si="38"/>
        <v>.</v>
      </c>
      <c r="E540" s="420"/>
      <c r="F540" s="420"/>
      <c r="G540" s="429">
        <f t="shared" si="40"/>
        <v>0</v>
      </c>
      <c r="H540" s="429" t="str">
        <f t="shared" si="39"/>
        <v>.</v>
      </c>
    </row>
    <row r="541" spans="1:8" ht="20.100000000000001" customHeight="1">
      <c r="A541" s="420"/>
      <c r="B541" s="425"/>
      <c r="C541" s="420" t="str">
        <f t="shared" si="37"/>
        <v>.</v>
      </c>
      <c r="D541" s="420" t="str">
        <f t="shared" si="38"/>
        <v>.</v>
      </c>
      <c r="E541" s="420"/>
      <c r="F541" s="420"/>
      <c r="G541" s="429">
        <f t="shared" si="40"/>
        <v>0</v>
      </c>
      <c r="H541" s="429" t="str">
        <f t="shared" si="39"/>
        <v>.</v>
      </c>
    </row>
    <row r="542" spans="1:8" ht="20.100000000000001" customHeight="1">
      <c r="A542" s="420"/>
      <c r="B542" s="425"/>
      <c r="C542" s="420" t="str">
        <f t="shared" si="37"/>
        <v>.</v>
      </c>
      <c r="D542" s="420" t="str">
        <f t="shared" si="38"/>
        <v>.</v>
      </c>
      <c r="E542" s="420"/>
      <c r="F542" s="420"/>
      <c r="G542" s="429">
        <f t="shared" si="40"/>
        <v>0</v>
      </c>
      <c r="H542" s="429" t="str">
        <f t="shared" si="39"/>
        <v>.</v>
      </c>
    </row>
    <row r="543" spans="1:8" ht="20.100000000000001" customHeight="1">
      <c r="A543" s="420"/>
      <c r="B543" s="425"/>
      <c r="C543" s="420" t="str">
        <f t="shared" si="37"/>
        <v>.</v>
      </c>
      <c r="D543" s="420" t="str">
        <f t="shared" si="38"/>
        <v>.</v>
      </c>
      <c r="E543" s="420"/>
      <c r="F543" s="420"/>
      <c r="G543" s="429">
        <f t="shared" si="40"/>
        <v>0</v>
      </c>
      <c r="H543" s="429" t="str">
        <f t="shared" si="39"/>
        <v>.</v>
      </c>
    </row>
    <row r="544" spans="1:8" ht="20.100000000000001" customHeight="1">
      <c r="A544" s="420"/>
      <c r="B544" s="425"/>
      <c r="C544" s="420" t="str">
        <f t="shared" si="37"/>
        <v>.</v>
      </c>
      <c r="D544" s="420" t="str">
        <f t="shared" si="38"/>
        <v>.</v>
      </c>
      <c r="E544" s="420"/>
      <c r="F544" s="420"/>
      <c r="G544" s="429">
        <f t="shared" si="40"/>
        <v>0</v>
      </c>
      <c r="H544" s="429" t="str">
        <f t="shared" si="39"/>
        <v>.</v>
      </c>
    </row>
    <row r="545" spans="1:8" ht="20.100000000000001" customHeight="1">
      <c r="A545" s="420"/>
      <c r="B545" s="425"/>
      <c r="C545" s="420" t="str">
        <f t="shared" si="37"/>
        <v>.</v>
      </c>
      <c r="D545" s="420" t="str">
        <f t="shared" si="38"/>
        <v>.</v>
      </c>
      <c r="E545" s="420"/>
      <c r="F545" s="420"/>
      <c r="G545" s="429">
        <f t="shared" si="40"/>
        <v>0</v>
      </c>
      <c r="H545" s="429" t="str">
        <f t="shared" si="39"/>
        <v>.</v>
      </c>
    </row>
    <row r="546" spans="1:8" ht="20.100000000000001" customHeight="1">
      <c r="A546" s="420"/>
      <c r="B546" s="425"/>
      <c r="C546" s="420" t="str">
        <f t="shared" si="37"/>
        <v>.</v>
      </c>
      <c r="D546" s="420" t="str">
        <f t="shared" si="38"/>
        <v>.</v>
      </c>
      <c r="E546" s="420"/>
      <c r="F546" s="420"/>
      <c r="G546" s="429">
        <f t="shared" si="40"/>
        <v>0</v>
      </c>
      <c r="H546" s="429" t="str">
        <f t="shared" si="39"/>
        <v>.</v>
      </c>
    </row>
    <row r="547" spans="1:8" ht="20.100000000000001" customHeight="1">
      <c r="A547" s="420"/>
      <c r="B547" s="425"/>
      <c r="C547" s="420" t="str">
        <f t="shared" si="37"/>
        <v>.</v>
      </c>
      <c r="D547" s="420" t="str">
        <f t="shared" si="38"/>
        <v>.</v>
      </c>
      <c r="E547" s="420"/>
      <c r="F547" s="420"/>
      <c r="G547" s="429">
        <f t="shared" si="40"/>
        <v>0</v>
      </c>
      <c r="H547" s="429" t="str">
        <f t="shared" si="39"/>
        <v>.</v>
      </c>
    </row>
    <row r="548" spans="1:8" ht="20.100000000000001" customHeight="1">
      <c r="A548" s="420"/>
      <c r="B548" s="425"/>
      <c r="C548" s="420" t="str">
        <f t="shared" si="37"/>
        <v>.</v>
      </c>
      <c r="D548" s="420" t="str">
        <f t="shared" si="38"/>
        <v>.</v>
      </c>
      <c r="E548" s="420"/>
      <c r="F548" s="420"/>
      <c r="G548" s="429">
        <f t="shared" si="40"/>
        <v>0</v>
      </c>
      <c r="H548" s="429" t="str">
        <f t="shared" si="39"/>
        <v>.</v>
      </c>
    </row>
    <row r="549" spans="1:8" ht="20.100000000000001" customHeight="1">
      <c r="A549" s="420"/>
      <c r="B549" s="425"/>
      <c r="C549" s="420" t="str">
        <f t="shared" si="37"/>
        <v>.</v>
      </c>
      <c r="D549" s="420" t="str">
        <f t="shared" si="38"/>
        <v>.</v>
      </c>
      <c r="E549" s="420"/>
      <c r="F549" s="420"/>
      <c r="G549" s="429">
        <f t="shared" si="40"/>
        <v>0</v>
      </c>
      <c r="H549" s="429" t="str">
        <f t="shared" si="39"/>
        <v>.</v>
      </c>
    </row>
    <row r="550" spans="1:8" ht="20.100000000000001" customHeight="1">
      <c r="A550" s="420"/>
      <c r="B550" s="425"/>
      <c r="C550" s="420" t="str">
        <f t="shared" ref="C550:C613" si="41">IF($B550&gt;=700,VLOOKUP($B550,ceník,2,FALSE),".")</f>
        <v>.</v>
      </c>
      <c r="D550" s="420" t="str">
        <f t="shared" ref="D550:D613" si="42">IF($B550&gt;=1000,VLOOKUP($B550,ceník,3,FALSE),".")</f>
        <v>.</v>
      </c>
      <c r="E550" s="420"/>
      <c r="F550" s="420"/>
      <c r="G550" s="429">
        <f t="shared" si="40"/>
        <v>0</v>
      </c>
      <c r="H550" s="429" t="str">
        <f t="shared" si="39"/>
        <v>.</v>
      </c>
    </row>
    <row r="551" spans="1:8" ht="20.100000000000001" customHeight="1">
      <c r="A551" s="420"/>
      <c r="B551" s="425"/>
      <c r="C551" s="420" t="str">
        <f t="shared" si="41"/>
        <v>.</v>
      </c>
      <c r="D551" s="420" t="str">
        <f t="shared" si="42"/>
        <v>.</v>
      </c>
      <c r="E551" s="420"/>
      <c r="F551" s="420"/>
      <c r="G551" s="429">
        <f t="shared" si="40"/>
        <v>0</v>
      </c>
      <c r="H551" s="429" t="str">
        <f t="shared" si="39"/>
        <v>.</v>
      </c>
    </row>
    <row r="552" spans="1:8" ht="20.100000000000001" customHeight="1">
      <c r="A552" s="420"/>
      <c r="B552" s="425"/>
      <c r="C552" s="420" t="str">
        <f t="shared" si="41"/>
        <v>.</v>
      </c>
      <c r="D552" s="420" t="str">
        <f t="shared" si="42"/>
        <v>.</v>
      </c>
      <c r="E552" s="420"/>
      <c r="F552" s="420"/>
      <c r="G552" s="429">
        <f t="shared" si="40"/>
        <v>0</v>
      </c>
      <c r="H552" s="429" t="str">
        <f t="shared" si="39"/>
        <v>.</v>
      </c>
    </row>
    <row r="553" spans="1:8" ht="20.100000000000001" customHeight="1">
      <c r="A553" s="420"/>
      <c r="B553" s="425"/>
      <c r="C553" s="420" t="str">
        <f t="shared" si="41"/>
        <v>.</v>
      </c>
      <c r="D553" s="420" t="str">
        <f t="shared" si="42"/>
        <v>.</v>
      </c>
      <c r="E553" s="420"/>
      <c r="F553" s="420"/>
      <c r="G553" s="429">
        <f t="shared" si="40"/>
        <v>0</v>
      </c>
      <c r="H553" s="429" t="str">
        <f t="shared" si="39"/>
        <v>.</v>
      </c>
    </row>
    <row r="554" spans="1:8" ht="20.100000000000001" customHeight="1">
      <c r="A554" s="420"/>
      <c r="B554" s="425"/>
      <c r="C554" s="420" t="str">
        <f t="shared" si="41"/>
        <v>.</v>
      </c>
      <c r="D554" s="420" t="str">
        <f t="shared" si="42"/>
        <v>.</v>
      </c>
      <c r="E554" s="420"/>
      <c r="F554" s="420"/>
      <c r="G554" s="429">
        <f t="shared" si="40"/>
        <v>0</v>
      </c>
      <c r="H554" s="429" t="str">
        <f t="shared" si="39"/>
        <v>.</v>
      </c>
    </row>
    <row r="555" spans="1:8" ht="20.100000000000001" customHeight="1">
      <c r="A555" s="420"/>
      <c r="B555" s="425"/>
      <c r="C555" s="420" t="str">
        <f t="shared" si="41"/>
        <v>.</v>
      </c>
      <c r="D555" s="420" t="str">
        <f t="shared" si="42"/>
        <v>.</v>
      </c>
      <c r="E555" s="420"/>
      <c r="F555" s="420"/>
      <c r="G555" s="429">
        <f t="shared" si="40"/>
        <v>0</v>
      </c>
      <c r="H555" s="429" t="str">
        <f t="shared" si="39"/>
        <v>.</v>
      </c>
    </row>
    <row r="556" spans="1:8" ht="20.100000000000001" customHeight="1">
      <c r="A556" s="420"/>
      <c r="B556" s="425"/>
      <c r="C556" s="420" t="str">
        <f t="shared" si="41"/>
        <v>.</v>
      </c>
      <c r="D556" s="420" t="str">
        <f t="shared" si="42"/>
        <v>.</v>
      </c>
      <c r="E556" s="420"/>
      <c r="F556" s="420"/>
      <c r="G556" s="429">
        <f t="shared" si="40"/>
        <v>0</v>
      </c>
      <c r="H556" s="429" t="str">
        <f t="shared" si="39"/>
        <v>.</v>
      </c>
    </row>
    <row r="557" spans="1:8" ht="20.100000000000001" customHeight="1">
      <c r="A557" s="420"/>
      <c r="B557" s="425"/>
      <c r="C557" s="420" t="str">
        <f t="shared" si="41"/>
        <v>.</v>
      </c>
      <c r="D557" s="420" t="str">
        <f t="shared" si="42"/>
        <v>.</v>
      </c>
      <c r="E557" s="420"/>
      <c r="F557" s="420"/>
      <c r="G557" s="429">
        <f t="shared" si="40"/>
        <v>0</v>
      </c>
      <c r="H557" s="429" t="str">
        <f t="shared" si="39"/>
        <v>.</v>
      </c>
    </row>
    <row r="558" spans="1:8" ht="20.100000000000001" customHeight="1">
      <c r="A558" s="420"/>
      <c r="B558" s="425"/>
      <c r="C558" s="420" t="str">
        <f t="shared" si="41"/>
        <v>.</v>
      </c>
      <c r="D558" s="420" t="str">
        <f t="shared" si="42"/>
        <v>.</v>
      </c>
      <c r="E558" s="420"/>
      <c r="F558" s="420"/>
      <c r="G558" s="429">
        <f t="shared" si="40"/>
        <v>0</v>
      </c>
      <c r="H558" s="429" t="str">
        <f t="shared" si="39"/>
        <v>.</v>
      </c>
    </row>
    <row r="559" spans="1:8" ht="20.100000000000001" customHeight="1">
      <c r="A559" s="420"/>
      <c r="B559" s="425"/>
      <c r="C559" s="420" t="str">
        <f t="shared" si="41"/>
        <v>.</v>
      </c>
      <c r="D559" s="420" t="str">
        <f t="shared" si="42"/>
        <v>.</v>
      </c>
      <c r="E559" s="420"/>
      <c r="F559" s="420"/>
      <c r="G559" s="429">
        <f t="shared" si="40"/>
        <v>0</v>
      </c>
      <c r="H559" s="429" t="str">
        <f t="shared" si="39"/>
        <v>.</v>
      </c>
    </row>
    <row r="560" spans="1:8" ht="20.100000000000001" customHeight="1">
      <c r="A560" s="420"/>
      <c r="B560" s="425"/>
      <c r="C560" s="420" t="str">
        <f t="shared" si="41"/>
        <v>.</v>
      </c>
      <c r="D560" s="420" t="str">
        <f t="shared" si="42"/>
        <v>.</v>
      </c>
      <c r="E560" s="420"/>
      <c r="F560" s="420"/>
      <c r="G560" s="429">
        <f t="shared" si="40"/>
        <v>0</v>
      </c>
      <c r="H560" s="429" t="str">
        <f t="shared" si="39"/>
        <v>.</v>
      </c>
    </row>
    <row r="561" spans="1:8" ht="20.100000000000001" customHeight="1">
      <c r="A561" s="420"/>
      <c r="B561" s="425"/>
      <c r="C561" s="420" t="str">
        <f t="shared" si="41"/>
        <v>.</v>
      </c>
      <c r="D561" s="420" t="str">
        <f t="shared" si="42"/>
        <v>.</v>
      </c>
      <c r="E561" s="420"/>
      <c r="F561" s="420"/>
      <c r="G561" s="429">
        <f t="shared" si="40"/>
        <v>0</v>
      </c>
      <c r="H561" s="429" t="str">
        <f t="shared" si="39"/>
        <v>.</v>
      </c>
    </row>
    <row r="562" spans="1:8" ht="20.100000000000001" customHeight="1">
      <c r="A562" s="420"/>
      <c r="B562" s="425"/>
      <c r="C562" s="420" t="str">
        <f t="shared" si="41"/>
        <v>.</v>
      </c>
      <c r="D562" s="420" t="str">
        <f t="shared" si="42"/>
        <v>.</v>
      </c>
      <c r="E562" s="420"/>
      <c r="F562" s="420"/>
      <c r="G562" s="429">
        <f t="shared" si="40"/>
        <v>0</v>
      </c>
      <c r="H562" s="429" t="str">
        <f t="shared" si="39"/>
        <v>.</v>
      </c>
    </row>
    <row r="563" spans="1:8" ht="20.100000000000001" customHeight="1">
      <c r="A563" s="420"/>
      <c r="B563" s="425"/>
      <c r="C563" s="420" t="str">
        <f t="shared" si="41"/>
        <v>.</v>
      </c>
      <c r="D563" s="420" t="str">
        <f t="shared" si="42"/>
        <v>.</v>
      </c>
      <c r="E563" s="420"/>
      <c r="F563" s="420"/>
      <c r="G563" s="429">
        <f t="shared" si="40"/>
        <v>0</v>
      </c>
      <c r="H563" s="429" t="str">
        <f t="shared" si="39"/>
        <v>.</v>
      </c>
    </row>
    <row r="564" spans="1:8" ht="20.100000000000001" customHeight="1">
      <c r="A564" s="420"/>
      <c r="B564" s="425"/>
      <c r="C564" s="420" t="str">
        <f t="shared" si="41"/>
        <v>.</v>
      </c>
      <c r="D564" s="420" t="str">
        <f t="shared" si="42"/>
        <v>.</v>
      </c>
      <c r="E564" s="420"/>
      <c r="F564" s="420"/>
      <c r="G564" s="429">
        <f t="shared" si="40"/>
        <v>0</v>
      </c>
      <c r="H564" s="429" t="str">
        <f t="shared" si="39"/>
        <v>.</v>
      </c>
    </row>
    <row r="565" spans="1:8" ht="20.100000000000001" customHeight="1">
      <c r="A565" s="420"/>
      <c r="B565" s="425"/>
      <c r="C565" s="420" t="str">
        <f t="shared" si="41"/>
        <v>.</v>
      </c>
      <c r="D565" s="420" t="str">
        <f t="shared" si="42"/>
        <v>.</v>
      </c>
      <c r="E565" s="420"/>
      <c r="F565" s="420"/>
      <c r="G565" s="429">
        <f t="shared" si="40"/>
        <v>0</v>
      </c>
      <c r="H565" s="429" t="str">
        <f t="shared" ref="H565:H628" si="43">IF(B565&gt;=1000,E565*G565,".")</f>
        <v>.</v>
      </c>
    </row>
    <row r="566" spans="1:8" ht="20.100000000000001" customHeight="1">
      <c r="A566" s="420"/>
      <c r="B566" s="425"/>
      <c r="C566" s="420" t="str">
        <f t="shared" si="41"/>
        <v>.</v>
      </c>
      <c r="D566" s="420" t="str">
        <f t="shared" si="42"/>
        <v>.</v>
      </c>
      <c r="E566" s="420"/>
      <c r="F566" s="420"/>
      <c r="G566" s="429">
        <f t="shared" si="40"/>
        <v>0</v>
      </c>
      <c r="H566" s="429" t="str">
        <f t="shared" si="43"/>
        <v>.</v>
      </c>
    </row>
    <row r="567" spans="1:8" ht="20.100000000000001" customHeight="1">
      <c r="A567" s="420"/>
      <c r="B567" s="425"/>
      <c r="C567" s="420" t="str">
        <f t="shared" si="41"/>
        <v>.</v>
      </c>
      <c r="D567" s="420" t="str">
        <f t="shared" si="42"/>
        <v>.</v>
      </c>
      <c r="E567" s="420"/>
      <c r="F567" s="420"/>
      <c r="G567" s="429">
        <f t="shared" si="40"/>
        <v>0</v>
      </c>
      <c r="H567" s="429" t="str">
        <f t="shared" si="43"/>
        <v>.</v>
      </c>
    </row>
    <row r="568" spans="1:8" ht="20.100000000000001" customHeight="1">
      <c r="A568" s="420"/>
      <c r="B568" s="425"/>
      <c r="C568" s="420" t="str">
        <f t="shared" si="41"/>
        <v>.</v>
      </c>
      <c r="D568" s="420" t="str">
        <f t="shared" si="42"/>
        <v>.</v>
      </c>
      <c r="E568" s="420"/>
      <c r="F568" s="420"/>
      <c r="G568" s="429">
        <f t="shared" si="40"/>
        <v>0</v>
      </c>
      <c r="H568" s="429" t="str">
        <f t="shared" si="43"/>
        <v>.</v>
      </c>
    </row>
    <row r="569" spans="1:8" ht="20.100000000000001" customHeight="1">
      <c r="A569" s="420"/>
      <c r="B569" s="425"/>
      <c r="C569" s="420" t="str">
        <f t="shared" si="41"/>
        <v>.</v>
      </c>
      <c r="D569" s="420" t="str">
        <f t="shared" si="42"/>
        <v>.</v>
      </c>
      <c r="E569" s="420"/>
      <c r="F569" s="420"/>
      <c r="G569" s="429">
        <f t="shared" si="40"/>
        <v>0</v>
      </c>
      <c r="H569" s="429" t="str">
        <f t="shared" si="43"/>
        <v>.</v>
      </c>
    </row>
    <row r="570" spans="1:8" ht="20.100000000000001" customHeight="1">
      <c r="A570" s="420"/>
      <c r="B570" s="425"/>
      <c r="C570" s="420" t="str">
        <f t="shared" si="41"/>
        <v>.</v>
      </c>
      <c r="D570" s="420" t="str">
        <f t="shared" si="42"/>
        <v>.</v>
      </c>
      <c r="E570" s="420"/>
      <c r="F570" s="420"/>
      <c r="G570" s="429">
        <f t="shared" si="40"/>
        <v>0</v>
      </c>
      <c r="H570" s="429" t="str">
        <f t="shared" si="43"/>
        <v>.</v>
      </c>
    </row>
    <row r="571" spans="1:8" ht="20.100000000000001" customHeight="1">
      <c r="A571" s="420"/>
      <c r="B571" s="425"/>
      <c r="C571" s="420" t="str">
        <f t="shared" si="41"/>
        <v>.</v>
      </c>
      <c r="D571" s="420" t="str">
        <f t="shared" si="42"/>
        <v>.</v>
      </c>
      <c r="E571" s="420"/>
      <c r="F571" s="420"/>
      <c r="G571" s="429">
        <f t="shared" si="40"/>
        <v>0</v>
      </c>
      <c r="H571" s="429" t="str">
        <f t="shared" si="43"/>
        <v>.</v>
      </c>
    </row>
    <row r="572" spans="1:8" ht="20.100000000000001" customHeight="1">
      <c r="A572" s="420"/>
      <c r="B572" s="425"/>
      <c r="C572" s="420" t="str">
        <f t="shared" si="41"/>
        <v>.</v>
      </c>
      <c r="D572" s="420" t="str">
        <f t="shared" si="42"/>
        <v>.</v>
      </c>
      <c r="E572" s="420"/>
      <c r="F572" s="420"/>
      <c r="G572" s="429">
        <f t="shared" si="40"/>
        <v>0</v>
      </c>
      <c r="H572" s="429" t="str">
        <f t="shared" si="43"/>
        <v>.</v>
      </c>
    </row>
    <row r="573" spans="1:8" ht="20.100000000000001" customHeight="1">
      <c r="A573" s="420"/>
      <c r="B573" s="425"/>
      <c r="C573" s="420" t="str">
        <f t="shared" si="41"/>
        <v>.</v>
      </c>
      <c r="D573" s="420" t="str">
        <f t="shared" si="42"/>
        <v>.</v>
      </c>
      <c r="E573" s="420"/>
      <c r="F573" s="420"/>
      <c r="G573" s="429">
        <f t="shared" si="40"/>
        <v>0</v>
      </c>
      <c r="H573" s="429" t="str">
        <f t="shared" si="43"/>
        <v>.</v>
      </c>
    </row>
    <row r="574" spans="1:8" ht="20.100000000000001" customHeight="1">
      <c r="A574" s="420"/>
      <c r="B574" s="425"/>
      <c r="C574" s="420" t="str">
        <f t="shared" si="41"/>
        <v>.</v>
      </c>
      <c r="D574" s="420" t="str">
        <f t="shared" si="42"/>
        <v>.</v>
      </c>
      <c r="E574" s="420"/>
      <c r="F574" s="420"/>
      <c r="G574" s="429">
        <f t="shared" si="40"/>
        <v>0</v>
      </c>
      <c r="H574" s="429" t="str">
        <f t="shared" si="43"/>
        <v>.</v>
      </c>
    </row>
    <row r="575" spans="1:8" ht="20.100000000000001" customHeight="1">
      <c r="A575" s="420"/>
      <c r="B575" s="425"/>
      <c r="C575" s="420" t="str">
        <f t="shared" si="41"/>
        <v>.</v>
      </c>
      <c r="D575" s="420" t="str">
        <f t="shared" si="42"/>
        <v>.</v>
      </c>
      <c r="E575" s="420"/>
      <c r="F575" s="420"/>
      <c r="G575" s="429">
        <f t="shared" si="40"/>
        <v>0</v>
      </c>
      <c r="H575" s="429" t="str">
        <f t="shared" si="43"/>
        <v>.</v>
      </c>
    </row>
    <row r="576" spans="1:8" ht="20.100000000000001" customHeight="1">
      <c r="A576" s="420"/>
      <c r="B576" s="425"/>
      <c r="C576" s="420" t="str">
        <f t="shared" si="41"/>
        <v>.</v>
      </c>
      <c r="D576" s="420" t="str">
        <f t="shared" si="42"/>
        <v>.</v>
      </c>
      <c r="E576" s="420"/>
      <c r="F576" s="420"/>
      <c r="G576" s="429">
        <f t="shared" si="40"/>
        <v>0</v>
      </c>
      <c r="H576" s="429" t="str">
        <f t="shared" si="43"/>
        <v>.</v>
      </c>
    </row>
    <row r="577" spans="1:8" ht="20.100000000000001" customHeight="1">
      <c r="A577" s="420"/>
      <c r="B577" s="425"/>
      <c r="C577" s="420" t="str">
        <f t="shared" si="41"/>
        <v>.</v>
      </c>
      <c r="D577" s="420" t="str">
        <f t="shared" si="42"/>
        <v>.</v>
      </c>
      <c r="E577" s="420"/>
      <c r="F577" s="420"/>
      <c r="G577" s="429">
        <f t="shared" si="40"/>
        <v>0</v>
      </c>
      <c r="H577" s="429" t="str">
        <f t="shared" si="43"/>
        <v>.</v>
      </c>
    </row>
    <row r="578" spans="1:8" ht="20.100000000000001" customHeight="1">
      <c r="A578" s="420"/>
      <c r="B578" s="425"/>
      <c r="C578" s="420" t="str">
        <f t="shared" si="41"/>
        <v>.</v>
      </c>
      <c r="D578" s="420" t="str">
        <f t="shared" si="42"/>
        <v>.</v>
      </c>
      <c r="E578" s="420"/>
      <c r="F578" s="420"/>
      <c r="G578" s="429">
        <f t="shared" si="40"/>
        <v>0</v>
      </c>
      <c r="H578" s="429" t="str">
        <f t="shared" si="43"/>
        <v>.</v>
      </c>
    </row>
    <row r="579" spans="1:8" ht="20.100000000000001" customHeight="1">
      <c r="A579" s="420"/>
      <c r="B579" s="425"/>
      <c r="C579" s="420" t="str">
        <f t="shared" si="41"/>
        <v>.</v>
      </c>
      <c r="D579" s="420" t="str">
        <f t="shared" si="42"/>
        <v>.</v>
      </c>
      <c r="E579" s="420"/>
      <c r="F579" s="420"/>
      <c r="G579" s="429">
        <f t="shared" si="40"/>
        <v>0</v>
      </c>
      <c r="H579" s="429" t="str">
        <f t="shared" si="43"/>
        <v>.</v>
      </c>
    </row>
    <row r="580" spans="1:8" ht="20.100000000000001" customHeight="1">
      <c r="A580" s="420"/>
      <c r="B580" s="425"/>
      <c r="C580" s="420" t="str">
        <f t="shared" si="41"/>
        <v>.</v>
      </c>
      <c r="D580" s="420" t="str">
        <f t="shared" si="42"/>
        <v>.</v>
      </c>
      <c r="E580" s="420"/>
      <c r="F580" s="420"/>
      <c r="G580" s="429">
        <f t="shared" ref="G580:G643" si="44">IF($B580&gt;=1000,VLOOKUP($B580,ceník,5,FALSE),)</f>
        <v>0</v>
      </c>
      <c r="H580" s="429" t="str">
        <f t="shared" si="43"/>
        <v>.</v>
      </c>
    </row>
    <row r="581" spans="1:8" ht="20.100000000000001" customHeight="1">
      <c r="A581" s="420"/>
      <c r="B581" s="425"/>
      <c r="C581" s="420" t="str">
        <f t="shared" si="41"/>
        <v>.</v>
      </c>
      <c r="D581" s="420" t="str">
        <f t="shared" si="42"/>
        <v>.</v>
      </c>
      <c r="E581" s="420"/>
      <c r="F581" s="420"/>
      <c r="G581" s="429">
        <f t="shared" si="44"/>
        <v>0</v>
      </c>
      <c r="H581" s="429" t="str">
        <f t="shared" si="43"/>
        <v>.</v>
      </c>
    </row>
    <row r="582" spans="1:8" ht="20.100000000000001" customHeight="1">
      <c r="A582" s="420"/>
      <c r="B582" s="425"/>
      <c r="C582" s="420" t="str">
        <f t="shared" si="41"/>
        <v>.</v>
      </c>
      <c r="D582" s="420" t="str">
        <f t="shared" si="42"/>
        <v>.</v>
      </c>
      <c r="E582" s="420"/>
      <c r="F582" s="420"/>
      <c r="G582" s="429">
        <f t="shared" si="44"/>
        <v>0</v>
      </c>
      <c r="H582" s="429" t="str">
        <f t="shared" si="43"/>
        <v>.</v>
      </c>
    </row>
    <row r="583" spans="1:8" ht="20.100000000000001" customHeight="1">
      <c r="A583" s="420"/>
      <c r="B583" s="425"/>
      <c r="C583" s="420" t="str">
        <f t="shared" si="41"/>
        <v>.</v>
      </c>
      <c r="D583" s="420" t="str">
        <f t="shared" si="42"/>
        <v>.</v>
      </c>
      <c r="E583" s="420"/>
      <c r="F583" s="420"/>
      <c r="G583" s="429">
        <f t="shared" si="44"/>
        <v>0</v>
      </c>
      <c r="H583" s="429" t="str">
        <f t="shared" si="43"/>
        <v>.</v>
      </c>
    </row>
    <row r="584" spans="1:8" ht="20.100000000000001" customHeight="1">
      <c r="A584" s="420"/>
      <c r="B584" s="425"/>
      <c r="C584" s="420" t="str">
        <f t="shared" si="41"/>
        <v>.</v>
      </c>
      <c r="D584" s="420" t="str">
        <f t="shared" si="42"/>
        <v>.</v>
      </c>
      <c r="E584" s="420"/>
      <c r="F584" s="420"/>
      <c r="G584" s="429">
        <f t="shared" si="44"/>
        <v>0</v>
      </c>
      <c r="H584" s="429" t="str">
        <f t="shared" si="43"/>
        <v>.</v>
      </c>
    </row>
    <row r="585" spans="1:8" ht="20.100000000000001" customHeight="1">
      <c r="A585" s="420"/>
      <c r="B585" s="425"/>
      <c r="C585" s="420" t="str">
        <f t="shared" si="41"/>
        <v>.</v>
      </c>
      <c r="D585" s="420" t="str">
        <f t="shared" si="42"/>
        <v>.</v>
      </c>
      <c r="E585" s="420"/>
      <c r="F585" s="420"/>
      <c r="G585" s="429">
        <f t="shared" si="44"/>
        <v>0</v>
      </c>
      <c r="H585" s="429" t="str">
        <f t="shared" si="43"/>
        <v>.</v>
      </c>
    </row>
    <row r="586" spans="1:8" ht="20.100000000000001" customHeight="1">
      <c r="A586" s="420"/>
      <c r="B586" s="425"/>
      <c r="C586" s="420" t="str">
        <f t="shared" si="41"/>
        <v>.</v>
      </c>
      <c r="D586" s="420" t="str">
        <f t="shared" si="42"/>
        <v>.</v>
      </c>
      <c r="E586" s="420"/>
      <c r="F586" s="420"/>
      <c r="G586" s="429">
        <f t="shared" si="44"/>
        <v>0</v>
      </c>
      <c r="H586" s="429" t="str">
        <f t="shared" si="43"/>
        <v>.</v>
      </c>
    </row>
    <row r="587" spans="1:8" ht="20.100000000000001" customHeight="1">
      <c r="A587" s="420"/>
      <c r="B587" s="425"/>
      <c r="C587" s="420" t="str">
        <f t="shared" si="41"/>
        <v>.</v>
      </c>
      <c r="D587" s="420" t="str">
        <f t="shared" si="42"/>
        <v>.</v>
      </c>
      <c r="E587" s="420"/>
      <c r="F587" s="420"/>
      <c r="G587" s="429">
        <f t="shared" si="44"/>
        <v>0</v>
      </c>
      <c r="H587" s="429" t="str">
        <f t="shared" si="43"/>
        <v>.</v>
      </c>
    </row>
    <row r="588" spans="1:8" ht="20.100000000000001" customHeight="1">
      <c r="A588" s="420"/>
      <c r="B588" s="425"/>
      <c r="C588" s="420" t="str">
        <f t="shared" si="41"/>
        <v>.</v>
      </c>
      <c r="D588" s="420" t="str">
        <f t="shared" si="42"/>
        <v>.</v>
      </c>
      <c r="E588" s="420"/>
      <c r="F588" s="420"/>
      <c r="G588" s="429">
        <f t="shared" si="44"/>
        <v>0</v>
      </c>
      <c r="H588" s="429" t="str">
        <f t="shared" si="43"/>
        <v>.</v>
      </c>
    </row>
    <row r="589" spans="1:8" ht="20.100000000000001" customHeight="1">
      <c r="A589" s="420"/>
      <c r="B589" s="425"/>
      <c r="C589" s="420" t="str">
        <f t="shared" si="41"/>
        <v>.</v>
      </c>
      <c r="D589" s="420" t="str">
        <f t="shared" si="42"/>
        <v>.</v>
      </c>
      <c r="E589" s="420"/>
      <c r="F589" s="420"/>
      <c r="G589" s="429">
        <f t="shared" si="44"/>
        <v>0</v>
      </c>
      <c r="H589" s="429" t="str">
        <f t="shared" si="43"/>
        <v>.</v>
      </c>
    </row>
    <row r="590" spans="1:8" ht="20.100000000000001" customHeight="1">
      <c r="A590" s="420"/>
      <c r="B590" s="425"/>
      <c r="C590" s="420" t="str">
        <f t="shared" si="41"/>
        <v>.</v>
      </c>
      <c r="D590" s="420" t="str">
        <f t="shared" si="42"/>
        <v>.</v>
      </c>
      <c r="E590" s="420"/>
      <c r="F590" s="420"/>
      <c r="G590" s="429">
        <f t="shared" si="44"/>
        <v>0</v>
      </c>
      <c r="H590" s="429" t="str">
        <f t="shared" si="43"/>
        <v>.</v>
      </c>
    </row>
    <row r="591" spans="1:8" ht="20.100000000000001" customHeight="1">
      <c r="A591" s="420"/>
      <c r="B591" s="425"/>
      <c r="C591" s="420" t="str">
        <f t="shared" si="41"/>
        <v>.</v>
      </c>
      <c r="D591" s="420" t="str">
        <f t="shared" si="42"/>
        <v>.</v>
      </c>
      <c r="E591" s="420"/>
      <c r="F591" s="420"/>
      <c r="G591" s="429">
        <f t="shared" si="44"/>
        <v>0</v>
      </c>
      <c r="H591" s="429" t="str">
        <f t="shared" si="43"/>
        <v>.</v>
      </c>
    </row>
    <row r="592" spans="1:8" ht="20.100000000000001" customHeight="1">
      <c r="A592" s="420"/>
      <c r="B592" s="425"/>
      <c r="C592" s="420" t="str">
        <f t="shared" si="41"/>
        <v>.</v>
      </c>
      <c r="D592" s="420" t="str">
        <f t="shared" si="42"/>
        <v>.</v>
      </c>
      <c r="E592" s="420"/>
      <c r="F592" s="420"/>
      <c r="G592" s="429">
        <f t="shared" si="44"/>
        <v>0</v>
      </c>
      <c r="H592" s="429" t="str">
        <f t="shared" si="43"/>
        <v>.</v>
      </c>
    </row>
    <row r="593" spans="1:8" ht="20.100000000000001" customHeight="1">
      <c r="A593" s="420"/>
      <c r="B593" s="425"/>
      <c r="C593" s="420" t="str">
        <f t="shared" si="41"/>
        <v>.</v>
      </c>
      <c r="D593" s="420" t="str">
        <f t="shared" si="42"/>
        <v>.</v>
      </c>
      <c r="E593" s="420"/>
      <c r="F593" s="420"/>
      <c r="G593" s="429">
        <f t="shared" si="44"/>
        <v>0</v>
      </c>
      <c r="H593" s="429" t="str">
        <f t="shared" si="43"/>
        <v>.</v>
      </c>
    </row>
    <row r="594" spans="1:8" ht="20.100000000000001" customHeight="1">
      <c r="A594" s="420"/>
      <c r="B594" s="425"/>
      <c r="C594" s="420" t="str">
        <f t="shared" si="41"/>
        <v>.</v>
      </c>
      <c r="D594" s="420" t="str">
        <f t="shared" si="42"/>
        <v>.</v>
      </c>
      <c r="E594" s="420"/>
      <c r="F594" s="420"/>
      <c r="G594" s="429">
        <f t="shared" si="44"/>
        <v>0</v>
      </c>
      <c r="H594" s="429" t="str">
        <f t="shared" si="43"/>
        <v>.</v>
      </c>
    </row>
    <row r="595" spans="1:8" ht="20.100000000000001" customHeight="1">
      <c r="A595" s="420"/>
      <c r="B595" s="425"/>
      <c r="C595" s="420" t="str">
        <f t="shared" si="41"/>
        <v>.</v>
      </c>
      <c r="D595" s="420" t="str">
        <f t="shared" si="42"/>
        <v>.</v>
      </c>
      <c r="E595" s="420"/>
      <c r="F595" s="420"/>
      <c r="G595" s="429">
        <f t="shared" si="44"/>
        <v>0</v>
      </c>
      <c r="H595" s="429" t="str">
        <f t="shared" si="43"/>
        <v>.</v>
      </c>
    </row>
    <row r="596" spans="1:8" ht="20.100000000000001" customHeight="1">
      <c r="A596" s="420"/>
      <c r="B596" s="425"/>
      <c r="C596" s="420" t="str">
        <f t="shared" si="41"/>
        <v>.</v>
      </c>
      <c r="D596" s="420" t="str">
        <f t="shared" si="42"/>
        <v>.</v>
      </c>
      <c r="E596" s="420"/>
      <c r="F596" s="420"/>
      <c r="G596" s="429">
        <f t="shared" si="44"/>
        <v>0</v>
      </c>
      <c r="H596" s="429" t="str">
        <f t="shared" si="43"/>
        <v>.</v>
      </c>
    </row>
    <row r="597" spans="1:8" ht="20.100000000000001" customHeight="1">
      <c r="A597" s="420"/>
      <c r="B597" s="425"/>
      <c r="C597" s="420" t="str">
        <f t="shared" si="41"/>
        <v>.</v>
      </c>
      <c r="D597" s="420" t="str">
        <f t="shared" si="42"/>
        <v>.</v>
      </c>
      <c r="E597" s="420"/>
      <c r="F597" s="420"/>
      <c r="G597" s="429">
        <f t="shared" si="44"/>
        <v>0</v>
      </c>
      <c r="H597" s="429" t="str">
        <f t="shared" si="43"/>
        <v>.</v>
      </c>
    </row>
    <row r="598" spans="1:8" ht="20.100000000000001" customHeight="1">
      <c r="A598" s="420"/>
      <c r="B598" s="425"/>
      <c r="C598" s="420" t="str">
        <f t="shared" si="41"/>
        <v>.</v>
      </c>
      <c r="D598" s="420" t="str">
        <f t="shared" si="42"/>
        <v>.</v>
      </c>
      <c r="E598" s="420"/>
      <c r="F598" s="420"/>
      <c r="G598" s="429">
        <f t="shared" si="44"/>
        <v>0</v>
      </c>
      <c r="H598" s="429" t="str">
        <f t="shared" si="43"/>
        <v>.</v>
      </c>
    </row>
    <row r="599" spans="1:8" ht="20.100000000000001" customHeight="1">
      <c r="A599" s="420"/>
      <c r="B599" s="425"/>
      <c r="C599" s="420" t="str">
        <f t="shared" si="41"/>
        <v>.</v>
      </c>
      <c r="D599" s="420" t="str">
        <f t="shared" si="42"/>
        <v>.</v>
      </c>
      <c r="E599" s="420"/>
      <c r="F599" s="420"/>
      <c r="G599" s="429">
        <f t="shared" si="44"/>
        <v>0</v>
      </c>
      <c r="H599" s="429" t="str">
        <f t="shared" si="43"/>
        <v>.</v>
      </c>
    </row>
    <row r="600" spans="1:8" ht="20.100000000000001" customHeight="1">
      <c r="A600" s="420"/>
      <c r="B600" s="425"/>
      <c r="C600" s="420" t="str">
        <f t="shared" si="41"/>
        <v>.</v>
      </c>
      <c r="D600" s="420" t="str">
        <f t="shared" si="42"/>
        <v>.</v>
      </c>
      <c r="E600" s="420"/>
      <c r="F600" s="420"/>
      <c r="G600" s="429">
        <f t="shared" si="44"/>
        <v>0</v>
      </c>
      <c r="H600" s="429" t="str">
        <f t="shared" si="43"/>
        <v>.</v>
      </c>
    </row>
    <row r="601" spans="1:8" ht="20.100000000000001" customHeight="1">
      <c r="A601" s="420"/>
      <c r="B601" s="425"/>
      <c r="C601" s="420" t="str">
        <f t="shared" si="41"/>
        <v>.</v>
      </c>
      <c r="D601" s="420" t="str">
        <f t="shared" si="42"/>
        <v>.</v>
      </c>
      <c r="E601" s="420"/>
      <c r="F601" s="420"/>
      <c r="G601" s="429">
        <f t="shared" si="44"/>
        <v>0</v>
      </c>
      <c r="H601" s="429" t="str">
        <f t="shared" si="43"/>
        <v>.</v>
      </c>
    </row>
    <row r="602" spans="1:8" ht="20.100000000000001" customHeight="1">
      <c r="A602" s="420"/>
      <c r="B602" s="425"/>
      <c r="C602" s="420" t="str">
        <f t="shared" si="41"/>
        <v>.</v>
      </c>
      <c r="D602" s="420" t="str">
        <f t="shared" si="42"/>
        <v>.</v>
      </c>
      <c r="E602" s="420"/>
      <c r="F602" s="420"/>
      <c r="G602" s="429">
        <f t="shared" si="44"/>
        <v>0</v>
      </c>
      <c r="H602" s="429" t="str">
        <f t="shared" si="43"/>
        <v>.</v>
      </c>
    </row>
    <row r="603" spans="1:8" ht="20.100000000000001" customHeight="1">
      <c r="A603" s="420"/>
      <c r="B603" s="425"/>
      <c r="C603" s="420" t="str">
        <f t="shared" si="41"/>
        <v>.</v>
      </c>
      <c r="D603" s="420" t="str">
        <f t="shared" si="42"/>
        <v>.</v>
      </c>
      <c r="E603" s="420"/>
      <c r="F603" s="420"/>
      <c r="G603" s="429">
        <f t="shared" si="44"/>
        <v>0</v>
      </c>
      <c r="H603" s="429" t="str">
        <f t="shared" si="43"/>
        <v>.</v>
      </c>
    </row>
    <row r="604" spans="1:8" ht="20.100000000000001" customHeight="1">
      <c r="A604" s="420"/>
      <c r="B604" s="425"/>
      <c r="C604" s="420" t="str">
        <f t="shared" si="41"/>
        <v>.</v>
      </c>
      <c r="D604" s="420" t="str">
        <f t="shared" si="42"/>
        <v>.</v>
      </c>
      <c r="E604" s="420"/>
      <c r="F604" s="420"/>
      <c r="G604" s="429">
        <f t="shared" si="44"/>
        <v>0</v>
      </c>
      <c r="H604" s="429" t="str">
        <f t="shared" si="43"/>
        <v>.</v>
      </c>
    </row>
    <row r="605" spans="1:8" ht="20.100000000000001" customHeight="1">
      <c r="A605" s="420"/>
      <c r="B605" s="425"/>
      <c r="C605" s="420" t="str">
        <f t="shared" si="41"/>
        <v>.</v>
      </c>
      <c r="D605" s="420" t="str">
        <f t="shared" si="42"/>
        <v>.</v>
      </c>
      <c r="E605" s="420"/>
      <c r="F605" s="420"/>
      <c r="G605" s="429">
        <f t="shared" si="44"/>
        <v>0</v>
      </c>
      <c r="H605" s="429" t="str">
        <f t="shared" si="43"/>
        <v>.</v>
      </c>
    </row>
    <row r="606" spans="1:8" ht="20.100000000000001" customHeight="1">
      <c r="A606" s="420"/>
      <c r="B606" s="425"/>
      <c r="C606" s="420" t="str">
        <f t="shared" si="41"/>
        <v>.</v>
      </c>
      <c r="D606" s="420" t="str">
        <f t="shared" si="42"/>
        <v>.</v>
      </c>
      <c r="E606" s="420"/>
      <c r="F606" s="420"/>
      <c r="G606" s="429">
        <f t="shared" si="44"/>
        <v>0</v>
      </c>
      <c r="H606" s="429" t="str">
        <f t="shared" si="43"/>
        <v>.</v>
      </c>
    </row>
    <row r="607" spans="1:8" ht="20.100000000000001" customHeight="1">
      <c r="A607" s="420"/>
      <c r="B607" s="425"/>
      <c r="C607" s="420" t="str">
        <f t="shared" si="41"/>
        <v>.</v>
      </c>
      <c r="D607" s="420" t="str">
        <f t="shared" si="42"/>
        <v>.</v>
      </c>
      <c r="E607" s="420"/>
      <c r="F607" s="420"/>
      <c r="G607" s="429">
        <f t="shared" si="44"/>
        <v>0</v>
      </c>
      <c r="H607" s="429" t="str">
        <f t="shared" si="43"/>
        <v>.</v>
      </c>
    </row>
    <row r="608" spans="1:8" ht="20.100000000000001" customHeight="1">
      <c r="A608" s="420"/>
      <c r="B608" s="425"/>
      <c r="C608" s="420" t="str">
        <f t="shared" si="41"/>
        <v>.</v>
      </c>
      <c r="D608" s="420" t="str">
        <f t="shared" si="42"/>
        <v>.</v>
      </c>
      <c r="E608" s="420"/>
      <c r="F608" s="420"/>
      <c r="G608" s="429">
        <f t="shared" si="44"/>
        <v>0</v>
      </c>
      <c r="H608" s="429" t="str">
        <f t="shared" si="43"/>
        <v>.</v>
      </c>
    </row>
    <row r="609" spans="1:8" ht="20.100000000000001" customHeight="1">
      <c r="A609" s="420"/>
      <c r="B609" s="425"/>
      <c r="C609" s="420" t="str">
        <f t="shared" si="41"/>
        <v>.</v>
      </c>
      <c r="D609" s="420" t="str">
        <f t="shared" si="42"/>
        <v>.</v>
      </c>
      <c r="E609" s="420"/>
      <c r="F609" s="420"/>
      <c r="G609" s="429">
        <f t="shared" si="44"/>
        <v>0</v>
      </c>
      <c r="H609" s="429" t="str">
        <f t="shared" si="43"/>
        <v>.</v>
      </c>
    </row>
    <row r="610" spans="1:8" ht="20.100000000000001" customHeight="1">
      <c r="A610" s="420"/>
      <c r="B610" s="425"/>
      <c r="C610" s="420" t="str">
        <f t="shared" si="41"/>
        <v>.</v>
      </c>
      <c r="D610" s="420" t="str">
        <f t="shared" si="42"/>
        <v>.</v>
      </c>
      <c r="E610" s="420"/>
      <c r="F610" s="420"/>
      <c r="G610" s="429">
        <f t="shared" si="44"/>
        <v>0</v>
      </c>
      <c r="H610" s="429" t="str">
        <f t="shared" si="43"/>
        <v>.</v>
      </c>
    </row>
    <row r="611" spans="1:8" ht="20.100000000000001" customHeight="1">
      <c r="A611" s="420"/>
      <c r="B611" s="425"/>
      <c r="C611" s="420" t="str">
        <f t="shared" si="41"/>
        <v>.</v>
      </c>
      <c r="D611" s="420" t="str">
        <f t="shared" si="42"/>
        <v>.</v>
      </c>
      <c r="E611" s="420"/>
      <c r="F611" s="420"/>
      <c r="G611" s="429">
        <f t="shared" si="44"/>
        <v>0</v>
      </c>
      <c r="H611" s="429" t="str">
        <f t="shared" si="43"/>
        <v>.</v>
      </c>
    </row>
    <row r="612" spans="1:8" ht="20.100000000000001" customHeight="1">
      <c r="A612" s="420"/>
      <c r="B612" s="425"/>
      <c r="C612" s="420" t="str">
        <f t="shared" si="41"/>
        <v>.</v>
      </c>
      <c r="D612" s="420" t="str">
        <f t="shared" si="42"/>
        <v>.</v>
      </c>
      <c r="E612" s="420"/>
      <c r="F612" s="420"/>
      <c r="G612" s="429">
        <f t="shared" si="44"/>
        <v>0</v>
      </c>
      <c r="H612" s="429" t="str">
        <f t="shared" si="43"/>
        <v>.</v>
      </c>
    </row>
    <row r="613" spans="1:8" ht="20.100000000000001" customHeight="1">
      <c r="A613" s="420"/>
      <c r="B613" s="425"/>
      <c r="C613" s="420" t="str">
        <f t="shared" si="41"/>
        <v>.</v>
      </c>
      <c r="D613" s="420" t="str">
        <f t="shared" si="42"/>
        <v>.</v>
      </c>
      <c r="E613" s="420"/>
      <c r="F613" s="420"/>
      <c r="G613" s="429">
        <f t="shared" si="44"/>
        <v>0</v>
      </c>
      <c r="H613" s="429" t="str">
        <f t="shared" si="43"/>
        <v>.</v>
      </c>
    </row>
    <row r="614" spans="1:8" ht="20.100000000000001" customHeight="1">
      <c r="A614" s="420"/>
      <c r="B614" s="425"/>
      <c r="C614" s="420" t="str">
        <f t="shared" ref="C614:C645" si="45">IF($B614&gt;=700,VLOOKUP($B614,ceník,2,FALSE),".")</f>
        <v>.</v>
      </c>
      <c r="D614" s="420" t="str">
        <f t="shared" ref="D614:D645" si="46">IF($B614&gt;=1000,VLOOKUP($B614,ceník,3,FALSE),".")</f>
        <v>.</v>
      </c>
      <c r="E614" s="420"/>
      <c r="F614" s="420"/>
      <c r="G614" s="429">
        <f t="shared" si="44"/>
        <v>0</v>
      </c>
      <c r="H614" s="429" t="str">
        <f t="shared" si="43"/>
        <v>.</v>
      </c>
    </row>
    <row r="615" spans="1:8" ht="20.100000000000001" customHeight="1">
      <c r="A615" s="420"/>
      <c r="B615" s="425"/>
      <c r="C615" s="420" t="str">
        <f t="shared" si="45"/>
        <v>.</v>
      </c>
      <c r="D615" s="420" t="str">
        <f t="shared" si="46"/>
        <v>.</v>
      </c>
      <c r="E615" s="420"/>
      <c r="F615" s="420"/>
      <c r="G615" s="429">
        <f t="shared" si="44"/>
        <v>0</v>
      </c>
      <c r="H615" s="429" t="str">
        <f t="shared" si="43"/>
        <v>.</v>
      </c>
    </row>
    <row r="616" spans="1:8" ht="20.100000000000001" customHeight="1">
      <c r="A616" s="420"/>
      <c r="B616" s="425"/>
      <c r="C616" s="420" t="str">
        <f t="shared" si="45"/>
        <v>.</v>
      </c>
      <c r="D616" s="420" t="str">
        <f t="shared" si="46"/>
        <v>.</v>
      </c>
      <c r="E616" s="420"/>
      <c r="F616" s="420"/>
      <c r="G616" s="429">
        <f t="shared" si="44"/>
        <v>0</v>
      </c>
      <c r="H616" s="429" t="str">
        <f t="shared" si="43"/>
        <v>.</v>
      </c>
    </row>
    <row r="617" spans="1:8" ht="20.100000000000001" customHeight="1">
      <c r="A617" s="420"/>
      <c r="B617" s="425"/>
      <c r="C617" s="420" t="str">
        <f t="shared" si="45"/>
        <v>.</v>
      </c>
      <c r="D617" s="420" t="str">
        <f t="shared" si="46"/>
        <v>.</v>
      </c>
      <c r="E617" s="420"/>
      <c r="F617" s="420"/>
      <c r="G617" s="429">
        <f t="shared" si="44"/>
        <v>0</v>
      </c>
      <c r="H617" s="429" t="str">
        <f t="shared" si="43"/>
        <v>.</v>
      </c>
    </row>
    <row r="618" spans="1:8" ht="20.100000000000001" customHeight="1">
      <c r="A618" s="420"/>
      <c r="B618" s="425"/>
      <c r="C618" s="420" t="str">
        <f t="shared" si="45"/>
        <v>.</v>
      </c>
      <c r="D618" s="420" t="str">
        <f t="shared" si="46"/>
        <v>.</v>
      </c>
      <c r="E618" s="420"/>
      <c r="F618" s="420"/>
      <c r="G618" s="429">
        <f t="shared" si="44"/>
        <v>0</v>
      </c>
      <c r="H618" s="429" t="str">
        <f t="shared" si="43"/>
        <v>.</v>
      </c>
    </row>
    <row r="619" spans="1:8" ht="20.100000000000001" customHeight="1">
      <c r="A619" s="420"/>
      <c r="B619" s="425"/>
      <c r="C619" s="420" t="str">
        <f t="shared" si="45"/>
        <v>.</v>
      </c>
      <c r="D619" s="420" t="str">
        <f t="shared" si="46"/>
        <v>.</v>
      </c>
      <c r="E619" s="420"/>
      <c r="F619" s="420"/>
      <c r="G619" s="429">
        <f t="shared" si="44"/>
        <v>0</v>
      </c>
      <c r="H619" s="429" t="str">
        <f t="shared" si="43"/>
        <v>.</v>
      </c>
    </row>
    <row r="620" spans="1:8" ht="20.100000000000001" customHeight="1">
      <c r="A620" s="420"/>
      <c r="B620" s="425"/>
      <c r="C620" s="420" t="str">
        <f t="shared" si="45"/>
        <v>.</v>
      </c>
      <c r="D620" s="420" t="str">
        <f t="shared" si="46"/>
        <v>.</v>
      </c>
      <c r="E620" s="420"/>
      <c r="F620" s="420"/>
      <c r="G620" s="429">
        <f t="shared" si="44"/>
        <v>0</v>
      </c>
      <c r="H620" s="429" t="str">
        <f t="shared" si="43"/>
        <v>.</v>
      </c>
    </row>
    <row r="621" spans="1:8" ht="20.100000000000001" customHeight="1">
      <c r="A621" s="420"/>
      <c r="B621" s="425"/>
      <c r="C621" s="420" t="str">
        <f t="shared" si="45"/>
        <v>.</v>
      </c>
      <c r="D621" s="420" t="str">
        <f t="shared" si="46"/>
        <v>.</v>
      </c>
      <c r="E621" s="420"/>
      <c r="F621" s="420"/>
      <c r="G621" s="429">
        <f t="shared" si="44"/>
        <v>0</v>
      </c>
      <c r="H621" s="429" t="str">
        <f t="shared" si="43"/>
        <v>.</v>
      </c>
    </row>
    <row r="622" spans="1:8" ht="20.100000000000001" customHeight="1">
      <c r="A622" s="420"/>
      <c r="B622" s="425"/>
      <c r="C622" s="420" t="str">
        <f t="shared" si="45"/>
        <v>.</v>
      </c>
      <c r="D622" s="420" t="str">
        <f t="shared" si="46"/>
        <v>.</v>
      </c>
      <c r="E622" s="420"/>
      <c r="F622" s="420"/>
      <c r="G622" s="429">
        <f t="shared" si="44"/>
        <v>0</v>
      </c>
      <c r="H622" s="429" t="str">
        <f t="shared" si="43"/>
        <v>.</v>
      </c>
    </row>
    <row r="623" spans="1:8" ht="20.100000000000001" customHeight="1">
      <c r="A623" s="420"/>
      <c r="B623" s="425"/>
      <c r="C623" s="420" t="str">
        <f t="shared" si="45"/>
        <v>.</v>
      </c>
      <c r="D623" s="420" t="str">
        <f t="shared" si="46"/>
        <v>.</v>
      </c>
      <c r="E623" s="420"/>
      <c r="F623" s="420"/>
      <c r="G623" s="429">
        <f t="shared" si="44"/>
        <v>0</v>
      </c>
      <c r="H623" s="429" t="str">
        <f t="shared" si="43"/>
        <v>.</v>
      </c>
    </row>
    <row r="624" spans="1:8" ht="20.100000000000001" customHeight="1">
      <c r="A624" s="420"/>
      <c r="B624" s="425"/>
      <c r="C624" s="420" t="str">
        <f t="shared" si="45"/>
        <v>.</v>
      </c>
      <c r="D624" s="420" t="str">
        <f t="shared" si="46"/>
        <v>.</v>
      </c>
      <c r="E624" s="420"/>
      <c r="F624" s="420"/>
      <c r="G624" s="429">
        <f t="shared" si="44"/>
        <v>0</v>
      </c>
      <c r="H624" s="429" t="str">
        <f t="shared" si="43"/>
        <v>.</v>
      </c>
    </row>
    <row r="625" spans="1:8" ht="20.100000000000001" customHeight="1">
      <c r="A625" s="420"/>
      <c r="B625" s="425"/>
      <c r="C625" s="420" t="str">
        <f t="shared" si="45"/>
        <v>.</v>
      </c>
      <c r="D625" s="420" t="str">
        <f t="shared" si="46"/>
        <v>.</v>
      </c>
      <c r="E625" s="420"/>
      <c r="F625" s="420"/>
      <c r="G625" s="429">
        <f t="shared" si="44"/>
        <v>0</v>
      </c>
      <c r="H625" s="429" t="str">
        <f t="shared" si="43"/>
        <v>.</v>
      </c>
    </row>
    <row r="626" spans="1:8" ht="20.100000000000001" customHeight="1">
      <c r="A626" s="420"/>
      <c r="B626" s="425"/>
      <c r="C626" s="420" t="str">
        <f t="shared" si="45"/>
        <v>.</v>
      </c>
      <c r="D626" s="420" t="str">
        <f t="shared" si="46"/>
        <v>.</v>
      </c>
      <c r="E626" s="420"/>
      <c r="F626" s="420"/>
      <c r="G626" s="429">
        <f t="shared" si="44"/>
        <v>0</v>
      </c>
      <c r="H626" s="429" t="str">
        <f t="shared" si="43"/>
        <v>.</v>
      </c>
    </row>
    <row r="627" spans="1:8" ht="20.100000000000001" customHeight="1">
      <c r="A627" s="420"/>
      <c r="B627" s="425"/>
      <c r="C627" s="420" t="str">
        <f t="shared" si="45"/>
        <v>.</v>
      </c>
      <c r="D627" s="420" t="str">
        <f t="shared" si="46"/>
        <v>.</v>
      </c>
      <c r="E627" s="420"/>
      <c r="F627" s="420"/>
      <c r="G627" s="429">
        <f t="shared" si="44"/>
        <v>0</v>
      </c>
      <c r="H627" s="429" t="str">
        <f t="shared" si="43"/>
        <v>.</v>
      </c>
    </row>
    <row r="628" spans="1:8" ht="20.100000000000001" customHeight="1">
      <c r="A628" s="420"/>
      <c r="B628" s="425"/>
      <c r="C628" s="420" t="str">
        <f t="shared" si="45"/>
        <v>.</v>
      </c>
      <c r="D628" s="420" t="str">
        <f t="shared" si="46"/>
        <v>.</v>
      </c>
      <c r="E628" s="420"/>
      <c r="F628" s="420"/>
      <c r="G628" s="429">
        <f t="shared" si="44"/>
        <v>0</v>
      </c>
      <c r="H628" s="429" t="str">
        <f t="shared" si="43"/>
        <v>.</v>
      </c>
    </row>
    <row r="629" spans="1:8" ht="20.100000000000001" customHeight="1">
      <c r="A629" s="420"/>
      <c r="B629" s="425"/>
      <c r="C629" s="420" t="str">
        <f t="shared" si="45"/>
        <v>.</v>
      </c>
      <c r="D629" s="420" t="str">
        <f t="shared" si="46"/>
        <v>.</v>
      </c>
      <c r="E629" s="420"/>
      <c r="F629" s="420"/>
      <c r="G629" s="429">
        <f t="shared" si="44"/>
        <v>0</v>
      </c>
      <c r="H629" s="429" t="str">
        <f t="shared" ref="H629:H649" si="47">IF(B629&gt;=1000,E629*G629,".")</f>
        <v>.</v>
      </c>
    </row>
    <row r="630" spans="1:8" ht="20.100000000000001" customHeight="1">
      <c r="A630" s="420"/>
      <c r="B630" s="425"/>
      <c r="C630" s="420" t="str">
        <f t="shared" si="45"/>
        <v>.</v>
      </c>
      <c r="D630" s="420" t="str">
        <f t="shared" si="46"/>
        <v>.</v>
      </c>
      <c r="E630" s="420"/>
      <c r="F630" s="420"/>
      <c r="G630" s="429">
        <f t="shared" si="44"/>
        <v>0</v>
      </c>
      <c r="H630" s="429" t="str">
        <f t="shared" si="47"/>
        <v>.</v>
      </c>
    </row>
    <row r="631" spans="1:8" ht="20.100000000000001" customHeight="1">
      <c r="A631" s="420"/>
      <c r="B631" s="425"/>
      <c r="C631" s="420" t="str">
        <f t="shared" si="45"/>
        <v>.</v>
      </c>
      <c r="D631" s="420" t="str">
        <f t="shared" si="46"/>
        <v>.</v>
      </c>
      <c r="E631" s="420"/>
      <c r="F631" s="420"/>
      <c r="G631" s="429">
        <f t="shared" si="44"/>
        <v>0</v>
      </c>
      <c r="H631" s="429" t="str">
        <f t="shared" si="47"/>
        <v>.</v>
      </c>
    </row>
    <row r="632" spans="1:8" ht="20.100000000000001" customHeight="1">
      <c r="A632" s="420"/>
      <c r="B632" s="425"/>
      <c r="C632" s="420" t="str">
        <f t="shared" si="45"/>
        <v>.</v>
      </c>
      <c r="D632" s="420" t="str">
        <f t="shared" si="46"/>
        <v>.</v>
      </c>
      <c r="E632" s="420"/>
      <c r="F632" s="420"/>
      <c r="G632" s="429">
        <f t="shared" si="44"/>
        <v>0</v>
      </c>
      <c r="H632" s="429" t="str">
        <f t="shared" si="47"/>
        <v>.</v>
      </c>
    </row>
    <row r="633" spans="1:8" ht="20.100000000000001" customHeight="1">
      <c r="A633" s="420"/>
      <c r="B633" s="425"/>
      <c r="C633" s="420" t="str">
        <f t="shared" si="45"/>
        <v>.</v>
      </c>
      <c r="D633" s="420" t="str">
        <f t="shared" si="46"/>
        <v>.</v>
      </c>
      <c r="E633" s="420"/>
      <c r="F633" s="420"/>
      <c r="G633" s="429">
        <f t="shared" si="44"/>
        <v>0</v>
      </c>
      <c r="H633" s="429" t="str">
        <f t="shared" si="47"/>
        <v>.</v>
      </c>
    </row>
    <row r="634" spans="1:8" ht="20.100000000000001" customHeight="1">
      <c r="A634" s="420"/>
      <c r="B634" s="425"/>
      <c r="C634" s="420" t="str">
        <f t="shared" si="45"/>
        <v>.</v>
      </c>
      <c r="D634" s="420" t="str">
        <f t="shared" si="46"/>
        <v>.</v>
      </c>
      <c r="E634" s="420"/>
      <c r="F634" s="420"/>
      <c r="G634" s="429">
        <f t="shared" si="44"/>
        <v>0</v>
      </c>
      <c r="H634" s="429" t="str">
        <f t="shared" si="47"/>
        <v>.</v>
      </c>
    </row>
    <row r="635" spans="1:8" ht="20.100000000000001" customHeight="1">
      <c r="A635" s="420"/>
      <c r="B635" s="425"/>
      <c r="C635" s="420" t="str">
        <f t="shared" si="45"/>
        <v>.</v>
      </c>
      <c r="D635" s="420" t="str">
        <f t="shared" si="46"/>
        <v>.</v>
      </c>
      <c r="E635" s="420"/>
      <c r="F635" s="420"/>
      <c r="G635" s="429">
        <f t="shared" si="44"/>
        <v>0</v>
      </c>
      <c r="H635" s="429" t="str">
        <f t="shared" si="47"/>
        <v>.</v>
      </c>
    </row>
    <row r="636" spans="1:8" ht="20.100000000000001" customHeight="1">
      <c r="A636" s="420"/>
      <c r="B636" s="425"/>
      <c r="C636" s="420" t="str">
        <f t="shared" si="45"/>
        <v>.</v>
      </c>
      <c r="D636" s="420" t="str">
        <f t="shared" si="46"/>
        <v>.</v>
      </c>
      <c r="E636" s="420"/>
      <c r="F636" s="420"/>
      <c r="G636" s="429">
        <f t="shared" si="44"/>
        <v>0</v>
      </c>
      <c r="H636" s="429" t="str">
        <f t="shared" si="47"/>
        <v>.</v>
      </c>
    </row>
    <row r="637" spans="1:8" ht="20.100000000000001" customHeight="1">
      <c r="A637" s="420"/>
      <c r="B637" s="425"/>
      <c r="C637" s="420" t="str">
        <f t="shared" si="45"/>
        <v>.</v>
      </c>
      <c r="D637" s="420" t="str">
        <f t="shared" si="46"/>
        <v>.</v>
      </c>
      <c r="E637" s="420"/>
      <c r="F637" s="420"/>
      <c r="G637" s="429">
        <f t="shared" si="44"/>
        <v>0</v>
      </c>
      <c r="H637" s="429" t="str">
        <f t="shared" si="47"/>
        <v>.</v>
      </c>
    </row>
    <row r="638" spans="1:8" ht="20.100000000000001" customHeight="1">
      <c r="A638" s="420"/>
      <c r="B638" s="425"/>
      <c r="C638" s="420" t="str">
        <f t="shared" si="45"/>
        <v>.</v>
      </c>
      <c r="D638" s="420" t="str">
        <f t="shared" si="46"/>
        <v>.</v>
      </c>
      <c r="E638" s="420"/>
      <c r="F638" s="420"/>
      <c r="G638" s="429">
        <f t="shared" si="44"/>
        <v>0</v>
      </c>
      <c r="H638" s="429" t="str">
        <f t="shared" si="47"/>
        <v>.</v>
      </c>
    </row>
    <row r="639" spans="1:8" ht="20.100000000000001" customHeight="1">
      <c r="A639" s="420"/>
      <c r="B639" s="425"/>
      <c r="C639" s="420" t="str">
        <f t="shared" si="45"/>
        <v>.</v>
      </c>
      <c r="D639" s="420" t="str">
        <f t="shared" si="46"/>
        <v>.</v>
      </c>
      <c r="E639" s="420"/>
      <c r="F639" s="420"/>
      <c r="G639" s="429">
        <f t="shared" si="44"/>
        <v>0</v>
      </c>
      <c r="H639" s="429" t="str">
        <f t="shared" si="47"/>
        <v>.</v>
      </c>
    </row>
    <row r="640" spans="1:8" ht="20.100000000000001" customHeight="1">
      <c r="A640" s="420"/>
      <c r="B640" s="425"/>
      <c r="C640" s="420" t="str">
        <f t="shared" si="45"/>
        <v>.</v>
      </c>
      <c r="D640" s="420" t="str">
        <f t="shared" si="46"/>
        <v>.</v>
      </c>
      <c r="E640" s="420"/>
      <c r="F640" s="420"/>
      <c r="G640" s="429">
        <f t="shared" si="44"/>
        <v>0</v>
      </c>
      <c r="H640" s="429" t="str">
        <f t="shared" si="47"/>
        <v>.</v>
      </c>
    </row>
    <row r="641" spans="1:8" ht="20.100000000000001" customHeight="1">
      <c r="A641" s="420"/>
      <c r="B641" s="425"/>
      <c r="C641" s="420" t="str">
        <f t="shared" si="45"/>
        <v>.</v>
      </c>
      <c r="D641" s="420" t="str">
        <f t="shared" si="46"/>
        <v>.</v>
      </c>
      <c r="E641" s="420"/>
      <c r="F641" s="420"/>
      <c r="G641" s="429">
        <f t="shared" si="44"/>
        <v>0</v>
      </c>
      <c r="H641" s="429" t="str">
        <f t="shared" si="47"/>
        <v>.</v>
      </c>
    </row>
    <row r="642" spans="1:8" ht="20.100000000000001" customHeight="1">
      <c r="A642" s="420"/>
      <c r="B642" s="425"/>
      <c r="C642" s="420" t="str">
        <f t="shared" si="45"/>
        <v>.</v>
      </c>
      <c r="D642" s="420" t="str">
        <f t="shared" si="46"/>
        <v>.</v>
      </c>
      <c r="E642" s="420"/>
      <c r="F642" s="420"/>
      <c r="G642" s="429">
        <f t="shared" si="44"/>
        <v>0</v>
      </c>
      <c r="H642" s="429" t="str">
        <f t="shared" si="47"/>
        <v>.</v>
      </c>
    </row>
    <row r="643" spans="1:8" ht="20.100000000000001" customHeight="1">
      <c r="A643" s="420"/>
      <c r="B643" s="425"/>
      <c r="C643" s="420" t="str">
        <f t="shared" si="45"/>
        <v>.</v>
      </c>
      <c r="D643" s="420" t="str">
        <f t="shared" si="46"/>
        <v>.</v>
      </c>
      <c r="E643" s="420"/>
      <c r="F643" s="420"/>
      <c r="G643" s="429">
        <f t="shared" si="44"/>
        <v>0</v>
      </c>
      <c r="H643" s="429" t="str">
        <f t="shared" si="47"/>
        <v>.</v>
      </c>
    </row>
    <row r="644" spans="1:8" ht="20.100000000000001" customHeight="1">
      <c r="A644" s="420"/>
      <c r="B644" s="425"/>
      <c r="C644" s="420" t="str">
        <f t="shared" si="45"/>
        <v>.</v>
      </c>
      <c r="D644" s="420" t="str">
        <f t="shared" si="46"/>
        <v>.</v>
      </c>
      <c r="E644" s="420"/>
      <c r="F644" s="420"/>
      <c r="G644" s="429">
        <f t="shared" ref="G644:G649" si="48">IF($B644&gt;=1000,VLOOKUP($B644,ceník,5,FALSE),)</f>
        <v>0</v>
      </c>
      <c r="H644" s="429" t="str">
        <f t="shared" si="47"/>
        <v>.</v>
      </c>
    </row>
    <row r="645" spans="1:8" ht="20.100000000000001" customHeight="1">
      <c r="A645" s="420"/>
      <c r="B645" s="425"/>
      <c r="C645" s="420" t="str">
        <f t="shared" si="45"/>
        <v>.</v>
      </c>
      <c r="D645" s="420" t="str">
        <f t="shared" si="46"/>
        <v>.</v>
      </c>
      <c r="E645" s="420"/>
      <c r="F645" s="420"/>
      <c r="G645" s="429">
        <f t="shared" si="48"/>
        <v>0</v>
      </c>
      <c r="H645" s="429" t="str">
        <f t="shared" si="47"/>
        <v>.</v>
      </c>
    </row>
    <row r="646" spans="1:8" ht="20.100000000000001" customHeight="1">
      <c r="A646" s="420"/>
      <c r="B646" s="425"/>
      <c r="C646" s="420"/>
      <c r="D646" s="420"/>
      <c r="E646" s="420"/>
      <c r="F646" s="420"/>
      <c r="G646" s="429">
        <f t="shared" si="48"/>
        <v>0</v>
      </c>
      <c r="H646" s="429" t="str">
        <f t="shared" si="47"/>
        <v>.</v>
      </c>
    </row>
    <row r="647" spans="1:8" ht="20.100000000000001" customHeight="1">
      <c r="A647" s="420"/>
      <c r="B647" s="425"/>
      <c r="C647" s="420"/>
      <c r="D647" s="420"/>
      <c r="E647" s="420"/>
      <c r="F647" s="420"/>
      <c r="G647" s="429">
        <f t="shared" si="48"/>
        <v>0</v>
      </c>
      <c r="H647" s="429" t="str">
        <f t="shared" si="47"/>
        <v>.</v>
      </c>
    </row>
    <row r="648" spans="1:8" ht="20.100000000000001" customHeight="1">
      <c r="A648" s="420"/>
      <c r="B648" s="425"/>
      <c r="C648" s="420"/>
      <c r="D648" s="420"/>
      <c r="E648" s="420"/>
      <c r="F648" s="420"/>
      <c r="G648" s="429">
        <f t="shared" si="48"/>
        <v>0</v>
      </c>
      <c r="H648" s="429" t="str">
        <f t="shared" si="47"/>
        <v>.</v>
      </c>
    </row>
    <row r="649" spans="1:8" ht="20.100000000000001" customHeight="1">
      <c r="A649" s="420"/>
      <c r="B649" s="425"/>
      <c r="C649" s="420"/>
      <c r="D649" s="420"/>
      <c r="E649" s="420"/>
      <c r="F649" s="420"/>
      <c r="G649" s="429">
        <f t="shared" si="48"/>
        <v>0</v>
      </c>
      <c r="H649" s="429" t="str">
        <f t="shared" si="47"/>
        <v>.</v>
      </c>
    </row>
    <row r="650" spans="1:8" ht="20.100000000000001" customHeight="1">
      <c r="A650" s="420"/>
      <c r="B650" s="425"/>
      <c r="C650" s="420"/>
      <c r="D650" s="420"/>
      <c r="E650" s="420"/>
      <c r="F650" s="420"/>
      <c r="G650" s="429">
        <f t="shared" ref="G650:G654" si="49">IF($B641&gt;=1000,VLOOKUP($B641,ceník,5,FALSE),)</f>
        <v>0</v>
      </c>
      <c r="H650" s="429" t="str">
        <f t="shared" ref="H650:H654" si="50">IF(B641&gt;=1000,E641*G650,".")</f>
        <v>.</v>
      </c>
    </row>
    <row r="651" spans="1:8" ht="20.100000000000001" customHeight="1">
      <c r="A651" s="420"/>
      <c r="B651" s="425"/>
      <c r="C651" s="420"/>
      <c r="D651" s="420"/>
      <c r="E651" s="420"/>
      <c r="F651" s="420"/>
      <c r="G651" s="429">
        <f t="shared" si="49"/>
        <v>0</v>
      </c>
      <c r="H651" s="429" t="str">
        <f t="shared" si="50"/>
        <v>.</v>
      </c>
    </row>
    <row r="652" spans="1:8" ht="20.100000000000001" customHeight="1">
      <c r="A652" s="420"/>
      <c r="B652" s="425"/>
      <c r="C652" s="420"/>
      <c r="D652" s="420"/>
      <c r="E652" s="420"/>
      <c r="F652" s="420"/>
      <c r="G652" s="429">
        <f t="shared" si="49"/>
        <v>0</v>
      </c>
      <c r="H652" s="429" t="str">
        <f t="shared" si="50"/>
        <v>.</v>
      </c>
    </row>
    <row r="653" spans="1:8" ht="20.100000000000001" customHeight="1">
      <c r="A653" s="420"/>
      <c r="B653" s="425"/>
      <c r="C653" s="420"/>
      <c r="D653" s="420"/>
      <c r="E653" s="420"/>
      <c r="F653" s="420"/>
      <c r="G653" s="429">
        <f t="shared" si="49"/>
        <v>0</v>
      </c>
      <c r="H653" s="429" t="str">
        <f t="shared" si="50"/>
        <v>.</v>
      </c>
    </row>
    <row r="654" spans="1:8" ht="20.100000000000001" customHeight="1">
      <c r="A654" s="420"/>
      <c r="B654" s="425"/>
      <c r="C654" s="420"/>
      <c r="D654" s="420"/>
      <c r="E654" s="420"/>
      <c r="F654" s="420"/>
      <c r="G654" s="429">
        <f t="shared" si="49"/>
        <v>0</v>
      </c>
      <c r="H654" s="429" t="str">
        <f t="shared" si="50"/>
        <v>.</v>
      </c>
    </row>
    <row r="655" spans="1:8" ht="20.100000000000001" customHeight="1">
      <c r="A655" s="420"/>
      <c r="B655" s="425"/>
      <c r="C655" s="420"/>
      <c r="D655" s="420"/>
      <c r="E655" s="420"/>
      <c r="F655" s="420"/>
      <c r="G655" s="429"/>
      <c r="H655" s="429"/>
    </row>
    <row r="656" spans="1:8" ht="20.100000000000001" customHeight="1">
      <c r="A656" s="420"/>
      <c r="B656" s="425"/>
      <c r="C656" s="420"/>
      <c r="D656" s="420"/>
      <c r="E656" s="420"/>
      <c r="F656" s="420"/>
      <c r="G656" s="429"/>
      <c r="H656" s="429"/>
    </row>
    <row r="657" spans="1:8" ht="20.100000000000001" customHeight="1">
      <c r="A657" s="420"/>
      <c r="B657" s="425"/>
      <c r="C657" s="420"/>
      <c r="D657" s="420"/>
      <c r="E657" s="420"/>
      <c r="F657" s="420"/>
      <c r="G657" s="429"/>
      <c r="H657" s="429"/>
    </row>
    <row r="658" spans="1:8" ht="20.100000000000001" customHeight="1">
      <c r="A658" s="420"/>
      <c r="B658" s="425"/>
      <c r="C658" s="420"/>
      <c r="D658" s="420"/>
      <c r="E658" s="420"/>
      <c r="F658" s="420"/>
      <c r="G658" s="429"/>
      <c r="H658" s="429"/>
    </row>
    <row r="659" spans="1:8" ht="20.100000000000001" customHeight="1">
      <c r="A659" s="420"/>
      <c r="B659" s="425"/>
      <c r="C659" s="420"/>
      <c r="D659" s="420"/>
      <c r="E659" s="420"/>
      <c r="F659" s="420"/>
      <c r="G659" s="429"/>
      <c r="H659" s="429"/>
    </row>
    <row r="660" spans="1:8" ht="20.100000000000001" customHeight="1">
      <c r="A660" s="420"/>
      <c r="B660" s="425"/>
      <c r="C660" s="420"/>
      <c r="D660" s="420"/>
      <c r="E660" s="420"/>
      <c r="F660" s="420"/>
      <c r="G660" s="429"/>
      <c r="H660" s="429"/>
    </row>
    <row r="661" spans="1:8" ht="20.100000000000001" customHeight="1">
      <c r="A661" s="420"/>
      <c r="B661" s="425"/>
      <c r="C661" s="420"/>
      <c r="D661" s="420"/>
      <c r="E661" s="420"/>
      <c r="F661" s="420"/>
      <c r="G661" s="429"/>
      <c r="H661" s="429"/>
    </row>
    <row r="662" spans="1:8" ht="20.100000000000001" customHeight="1">
      <c r="A662" s="420"/>
      <c r="B662" s="425"/>
      <c r="C662" s="420"/>
      <c r="D662" s="420"/>
      <c r="E662" s="420"/>
      <c r="F662" s="420"/>
      <c r="G662" s="429"/>
      <c r="H662" s="429"/>
    </row>
    <row r="663" spans="1:8" ht="20.100000000000001" customHeight="1">
      <c r="A663" s="420"/>
      <c r="B663" s="425"/>
      <c r="C663" s="420"/>
      <c r="D663" s="420"/>
      <c r="E663" s="420"/>
      <c r="F663" s="420"/>
      <c r="G663" s="429"/>
      <c r="H663" s="429"/>
    </row>
    <row r="664" spans="1:8" ht="20.100000000000001" customHeight="1">
      <c r="A664" s="420"/>
      <c r="B664" s="425"/>
      <c r="C664" s="420"/>
      <c r="D664" s="420"/>
      <c r="E664" s="420"/>
      <c r="F664" s="420"/>
      <c r="G664" s="429"/>
      <c r="H664" s="429"/>
    </row>
    <row r="665" spans="1:8" ht="20.100000000000001" customHeight="1">
      <c r="A665" s="420"/>
      <c r="B665" s="425"/>
      <c r="C665" s="420"/>
      <c r="D665" s="420"/>
      <c r="E665" s="420"/>
      <c r="F665" s="420"/>
      <c r="G665" s="429"/>
      <c r="H665" s="429"/>
    </row>
    <row r="666" spans="1:8" ht="20.100000000000001" customHeight="1">
      <c r="A666" s="420"/>
      <c r="B666" s="425"/>
      <c r="C666" s="420"/>
      <c r="D666" s="420"/>
      <c r="E666" s="420"/>
      <c r="F666" s="420"/>
      <c r="G666" s="429"/>
      <c r="H666" s="429"/>
    </row>
    <row r="667" spans="1:8" ht="20.100000000000001" customHeight="1">
      <c r="A667" s="420"/>
      <c r="B667" s="425"/>
      <c r="C667" s="420"/>
      <c r="D667" s="420"/>
      <c r="E667" s="420"/>
      <c r="F667" s="420"/>
      <c r="G667" s="429"/>
      <c r="H667" s="429"/>
    </row>
    <row r="668" spans="1:8" ht="20.100000000000001" customHeight="1">
      <c r="A668" s="420"/>
      <c r="B668" s="425"/>
      <c r="C668" s="420"/>
      <c r="D668" s="420"/>
      <c r="E668" s="420"/>
      <c r="F668" s="420"/>
      <c r="G668" s="429"/>
      <c r="H668" s="429"/>
    </row>
    <row r="669" spans="1:8" ht="20.100000000000001" customHeight="1">
      <c r="A669" s="420"/>
      <c r="B669" s="425"/>
      <c r="C669" s="420"/>
      <c r="D669" s="420"/>
      <c r="E669" s="420"/>
      <c r="F669" s="420"/>
      <c r="G669" s="429"/>
      <c r="H669" s="429"/>
    </row>
    <row r="670" spans="1:8" ht="20.100000000000001" customHeight="1">
      <c r="A670" s="420"/>
      <c r="B670" s="425"/>
      <c r="C670" s="420"/>
      <c r="D670" s="420"/>
      <c r="E670" s="420"/>
      <c r="F670" s="420"/>
      <c r="G670" s="429"/>
      <c r="H670" s="429"/>
    </row>
    <row r="671" spans="1:8" ht="20.100000000000001" customHeight="1">
      <c r="A671" s="420"/>
      <c r="B671" s="425"/>
      <c r="C671" s="420"/>
      <c r="D671" s="420"/>
      <c r="E671" s="420"/>
      <c r="F671" s="420"/>
      <c r="G671" s="429"/>
      <c r="H671" s="429"/>
    </row>
    <row r="672" spans="1:8" ht="20.100000000000001" customHeight="1">
      <c r="A672" s="420"/>
      <c r="B672" s="425"/>
      <c r="C672" s="420"/>
      <c r="D672" s="420"/>
      <c r="E672" s="420"/>
      <c r="F672" s="420"/>
      <c r="G672" s="429"/>
      <c r="H672" s="429"/>
    </row>
    <row r="673" spans="1:8" ht="20.100000000000001" customHeight="1">
      <c r="A673" s="420"/>
      <c r="B673" s="425"/>
      <c r="C673" s="420"/>
      <c r="D673" s="420"/>
      <c r="E673" s="420"/>
      <c r="F673" s="420"/>
      <c r="G673" s="429"/>
      <c r="H673" s="429"/>
    </row>
    <row r="674" spans="1:8" ht="20.100000000000001" customHeight="1">
      <c r="A674" s="420"/>
      <c r="B674" s="425"/>
      <c r="C674" s="420"/>
      <c r="D674" s="420"/>
      <c r="E674" s="420"/>
      <c r="F674" s="420"/>
      <c r="G674" s="429"/>
      <c r="H674" s="429"/>
    </row>
    <row r="675" spans="1:8" ht="20.100000000000001" customHeight="1">
      <c r="A675" s="420"/>
      <c r="B675" s="425"/>
      <c r="C675" s="420"/>
      <c r="D675" s="420"/>
      <c r="E675" s="420"/>
      <c r="F675" s="420"/>
      <c r="G675" s="429"/>
      <c r="H675" s="429"/>
    </row>
    <row r="676" spans="1:8" ht="20.100000000000001" customHeight="1">
      <c r="A676" s="420"/>
      <c r="B676" s="425"/>
      <c r="C676" s="420"/>
      <c r="D676" s="420"/>
      <c r="E676" s="420"/>
      <c r="F676" s="420"/>
      <c r="G676" s="429"/>
      <c r="H676" s="429"/>
    </row>
    <row r="677" spans="1:8" ht="20.100000000000001" customHeight="1">
      <c r="A677" s="420"/>
      <c r="B677" s="425"/>
      <c r="C677" s="420"/>
      <c r="D677" s="420"/>
      <c r="E677" s="420"/>
      <c r="F677" s="420"/>
      <c r="G677" s="429"/>
      <c r="H677" s="429"/>
    </row>
    <row r="678" spans="1:8" ht="20.100000000000001" customHeight="1">
      <c r="A678" s="420"/>
      <c r="B678" s="425"/>
      <c r="C678" s="420"/>
      <c r="D678" s="420"/>
      <c r="E678" s="420"/>
      <c r="F678" s="420"/>
      <c r="G678" s="429"/>
      <c r="H678" s="429"/>
    </row>
    <row r="679" spans="1:8" ht="20.100000000000001" customHeight="1">
      <c r="A679" s="420"/>
      <c r="B679" s="425"/>
      <c r="C679" s="420"/>
      <c r="D679" s="420"/>
      <c r="E679" s="420"/>
      <c r="F679" s="420"/>
      <c r="G679" s="429"/>
      <c r="H679" s="429"/>
    </row>
    <row r="680" spans="1:8" ht="20.100000000000001" customHeight="1">
      <c r="A680" s="420"/>
      <c r="B680" s="425"/>
      <c r="C680" s="420"/>
      <c r="D680" s="420"/>
      <c r="E680" s="420"/>
      <c r="F680" s="420"/>
      <c r="G680" s="429"/>
      <c r="H680" s="429"/>
    </row>
    <row r="681" spans="1:8" ht="20.100000000000001" customHeight="1">
      <c r="A681" s="420"/>
      <c r="B681" s="425"/>
      <c r="C681" s="420"/>
      <c r="D681" s="420"/>
      <c r="E681" s="420"/>
      <c r="F681" s="420"/>
      <c r="G681" s="429"/>
      <c r="H681" s="429"/>
    </row>
    <row r="682" spans="1:8" ht="20.100000000000001" customHeight="1">
      <c r="A682" s="420"/>
      <c r="B682" s="425"/>
      <c r="C682" s="420"/>
      <c r="D682" s="420"/>
      <c r="E682" s="420"/>
      <c r="F682" s="420"/>
      <c r="G682" s="429"/>
      <c r="H682" s="429"/>
    </row>
    <row r="683" spans="1:8" ht="20.100000000000001" customHeight="1">
      <c r="A683" s="420"/>
      <c r="B683" s="425"/>
      <c r="C683" s="420"/>
      <c r="D683" s="420"/>
      <c r="E683" s="420"/>
      <c r="F683" s="420"/>
      <c r="G683" s="429"/>
      <c r="H683" s="429"/>
    </row>
    <row r="684" spans="1:8" ht="20.100000000000001" customHeight="1">
      <c r="A684" s="420"/>
      <c r="B684" s="425"/>
      <c r="C684" s="420"/>
      <c r="D684" s="420"/>
      <c r="E684" s="420"/>
      <c r="F684" s="420"/>
      <c r="G684" s="429"/>
      <c r="H684" s="429"/>
    </row>
    <row r="685" spans="1:8" ht="20.100000000000001" customHeight="1">
      <c r="A685" s="420"/>
      <c r="B685" s="425"/>
      <c r="C685" s="420"/>
      <c r="D685" s="420"/>
      <c r="E685" s="420"/>
      <c r="F685" s="420"/>
      <c r="G685" s="429"/>
      <c r="H685" s="429"/>
    </row>
    <row r="686" spans="1:8" ht="20.100000000000001" customHeight="1">
      <c r="A686" s="420"/>
      <c r="B686" s="425"/>
      <c r="C686" s="420"/>
      <c r="D686" s="420"/>
      <c r="E686" s="420"/>
      <c r="F686" s="420"/>
      <c r="G686" s="429"/>
      <c r="H686" s="429"/>
    </row>
    <row r="687" spans="1:8" ht="20.100000000000001" customHeight="1">
      <c r="A687" s="420"/>
      <c r="B687" s="425"/>
      <c r="C687" s="420"/>
      <c r="D687" s="420"/>
      <c r="E687" s="420"/>
      <c r="F687" s="420"/>
      <c r="G687" s="429"/>
      <c r="H687" s="429"/>
    </row>
    <row r="688" spans="1:8" ht="20.100000000000001" customHeight="1">
      <c r="A688" s="420"/>
      <c r="B688" s="425"/>
      <c r="C688" s="420"/>
      <c r="D688" s="420"/>
      <c r="E688" s="420"/>
      <c r="F688" s="420"/>
      <c r="G688" s="429"/>
      <c r="H688" s="429"/>
    </row>
    <row r="689" spans="1:8" ht="20.100000000000001" customHeight="1">
      <c r="A689" s="420"/>
      <c r="B689" s="425"/>
      <c r="C689" s="420"/>
      <c r="D689" s="420"/>
      <c r="E689" s="420"/>
      <c r="F689" s="420"/>
      <c r="G689" s="429"/>
      <c r="H689" s="429"/>
    </row>
    <row r="690" spans="1:8" ht="20.100000000000001" customHeight="1">
      <c r="A690" s="420"/>
      <c r="B690" s="425"/>
      <c r="C690" s="420"/>
      <c r="D690" s="420"/>
      <c r="E690" s="420"/>
      <c r="F690" s="420"/>
      <c r="G690" s="429"/>
      <c r="H690" s="429"/>
    </row>
    <row r="691" spans="1:8" ht="20.100000000000001" customHeight="1">
      <c r="A691" s="420"/>
      <c r="B691" s="425"/>
      <c r="C691" s="420"/>
      <c r="D691" s="420"/>
      <c r="E691" s="420"/>
      <c r="F691" s="420"/>
      <c r="G691" s="429"/>
      <c r="H691" s="429"/>
    </row>
    <row r="692" spans="1:8" ht="20.100000000000001" customHeight="1">
      <c r="A692" s="420"/>
      <c r="B692" s="425"/>
      <c r="C692" s="420"/>
      <c r="D692" s="420"/>
      <c r="E692" s="420"/>
      <c r="F692" s="420"/>
      <c r="G692" s="429"/>
      <c r="H692" s="429"/>
    </row>
    <row r="693" spans="1:8" ht="20.100000000000001" customHeight="1">
      <c r="A693" s="420"/>
      <c r="B693" s="425"/>
      <c r="C693" s="420"/>
      <c r="D693" s="420"/>
      <c r="E693" s="420"/>
      <c r="F693" s="420"/>
      <c r="G693" s="429"/>
      <c r="H693" s="429"/>
    </row>
    <row r="694" spans="1:8" ht="20.100000000000001" customHeight="1">
      <c r="A694" s="420"/>
      <c r="B694" s="425"/>
      <c r="C694" s="420"/>
      <c r="D694" s="420"/>
      <c r="E694" s="420"/>
      <c r="F694" s="420"/>
      <c r="G694" s="429"/>
      <c r="H694" s="429"/>
    </row>
    <row r="695" spans="1:8" ht="20.100000000000001" customHeight="1">
      <c r="A695" s="420"/>
      <c r="B695" s="425"/>
      <c r="C695" s="420"/>
      <c r="D695" s="420"/>
      <c r="E695" s="420"/>
      <c r="F695" s="420"/>
      <c r="G695" s="429"/>
      <c r="H695" s="429"/>
    </row>
    <row r="696" spans="1:8" ht="20.100000000000001" customHeight="1">
      <c r="A696" s="420"/>
      <c r="B696" s="425"/>
      <c r="C696" s="420"/>
      <c r="D696" s="420"/>
      <c r="E696" s="420"/>
      <c r="F696" s="420"/>
      <c r="G696" s="429"/>
      <c r="H696" s="429"/>
    </row>
    <row r="697" spans="1:8" ht="20.100000000000001" customHeight="1">
      <c r="A697" s="420"/>
      <c r="B697" s="425"/>
      <c r="C697" s="420"/>
      <c r="D697" s="420"/>
      <c r="E697" s="420"/>
      <c r="F697" s="420"/>
      <c r="G697" s="429"/>
      <c r="H697" s="429"/>
    </row>
    <row r="698" spans="1:8" ht="20.100000000000001" customHeight="1">
      <c r="A698" s="420"/>
      <c r="B698" s="425"/>
      <c r="C698" s="420"/>
      <c r="D698" s="420"/>
      <c r="E698" s="420"/>
      <c r="F698" s="420"/>
      <c r="G698" s="429"/>
      <c r="H698" s="429"/>
    </row>
    <row r="699" spans="1:8" ht="20.100000000000001" customHeight="1">
      <c r="A699" s="420"/>
      <c r="B699" s="425"/>
      <c r="C699" s="420"/>
      <c r="D699" s="420"/>
      <c r="E699" s="420"/>
      <c r="F699" s="420"/>
      <c r="G699" s="429"/>
      <c r="H699" s="429"/>
    </row>
    <row r="700" spans="1:8" ht="20.100000000000001" customHeight="1">
      <c r="A700" s="420"/>
      <c r="B700" s="425"/>
      <c r="C700" s="420"/>
      <c r="D700" s="420"/>
      <c r="E700" s="420"/>
      <c r="F700" s="420"/>
      <c r="G700" s="429"/>
      <c r="H700" s="429"/>
    </row>
    <row r="701" spans="1:8" ht="20.100000000000001" customHeight="1">
      <c r="A701" s="420"/>
      <c r="B701" s="425"/>
      <c r="C701" s="420"/>
      <c r="D701" s="420"/>
      <c r="E701" s="420"/>
      <c r="F701" s="420"/>
      <c r="G701" s="429"/>
      <c r="H701" s="429"/>
    </row>
    <row r="702" spans="1:8" ht="20.100000000000001" customHeight="1">
      <c r="A702" s="420"/>
      <c r="B702" s="425"/>
      <c r="C702" s="420"/>
      <c r="D702" s="420"/>
      <c r="E702" s="420"/>
      <c r="F702" s="420"/>
      <c r="G702" s="429"/>
      <c r="H702" s="429"/>
    </row>
    <row r="703" spans="1:8" ht="20.100000000000001" customHeight="1">
      <c r="A703" s="420"/>
      <c r="B703" s="425"/>
      <c r="C703" s="420"/>
      <c r="D703" s="420"/>
      <c r="E703" s="420"/>
      <c r="F703" s="420"/>
      <c r="G703" s="429"/>
      <c r="H703" s="429"/>
    </row>
    <row r="704" spans="1:8" ht="20.100000000000001" customHeight="1">
      <c r="A704" s="420"/>
      <c r="B704" s="425"/>
      <c r="C704" s="420"/>
      <c r="D704" s="420"/>
      <c r="E704" s="420"/>
      <c r="F704" s="420"/>
      <c r="G704" s="429"/>
      <c r="H704" s="429"/>
    </row>
    <row r="705" spans="1:8" ht="20.100000000000001" customHeight="1">
      <c r="A705" s="420"/>
      <c r="B705" s="425"/>
      <c r="C705" s="420"/>
      <c r="D705" s="420"/>
      <c r="E705" s="420"/>
      <c r="F705" s="420"/>
      <c r="G705" s="429"/>
      <c r="H705" s="429"/>
    </row>
    <row r="706" spans="1:8" ht="20.100000000000001" customHeight="1">
      <c r="A706" s="420"/>
      <c r="B706" s="425"/>
      <c r="C706" s="420"/>
      <c r="D706" s="420"/>
      <c r="E706" s="420"/>
      <c r="F706" s="420"/>
      <c r="G706" s="429"/>
      <c r="H706" s="429"/>
    </row>
    <row r="707" spans="1:8" ht="20.100000000000001" customHeight="1">
      <c r="A707" s="420"/>
      <c r="B707" s="425"/>
      <c r="C707" s="420"/>
      <c r="D707" s="420"/>
      <c r="E707" s="420"/>
      <c r="F707" s="420"/>
      <c r="G707" s="429"/>
      <c r="H707" s="429"/>
    </row>
    <row r="708" spans="1:8" ht="20.100000000000001" customHeight="1">
      <c r="A708" s="420"/>
      <c r="B708" s="425"/>
      <c r="C708" s="420"/>
      <c r="D708" s="420"/>
      <c r="E708" s="420"/>
      <c r="F708" s="420"/>
      <c r="G708" s="429"/>
      <c r="H708" s="429"/>
    </row>
    <row r="709" spans="1:8" ht="20.100000000000001" customHeight="1">
      <c r="A709" s="420"/>
      <c r="B709" s="425"/>
      <c r="C709" s="420"/>
      <c r="D709" s="420"/>
      <c r="E709" s="420"/>
      <c r="F709" s="420"/>
      <c r="G709" s="429"/>
      <c r="H709" s="429"/>
    </row>
    <row r="710" spans="1:8" ht="20.100000000000001" customHeight="1">
      <c r="A710" s="420"/>
      <c r="B710" s="425"/>
      <c r="C710" s="420"/>
      <c r="D710" s="420"/>
      <c r="E710" s="420"/>
      <c r="F710" s="420"/>
      <c r="G710" s="429"/>
      <c r="H710" s="429"/>
    </row>
    <row r="711" spans="1:8" ht="20.100000000000001" customHeight="1">
      <c r="A711" s="420"/>
      <c r="B711" s="425"/>
      <c r="C711" s="420"/>
      <c r="D711" s="420"/>
      <c r="E711" s="420"/>
      <c r="F711" s="420"/>
      <c r="G711" s="429"/>
      <c r="H711" s="429"/>
    </row>
    <row r="712" spans="1:8" ht="20.100000000000001" customHeight="1">
      <c r="A712" s="420"/>
      <c r="B712" s="425"/>
      <c r="C712" s="420"/>
      <c r="D712" s="420"/>
      <c r="E712" s="420"/>
      <c r="F712" s="420"/>
      <c r="G712" s="429"/>
      <c r="H712" s="429"/>
    </row>
    <row r="713" spans="1:8" ht="20.100000000000001" customHeight="1">
      <c r="A713" s="420"/>
      <c r="B713" s="425"/>
      <c r="C713" s="420"/>
      <c r="D713" s="420"/>
      <c r="E713" s="420"/>
      <c r="F713" s="420"/>
      <c r="G713" s="429"/>
      <c r="H713" s="429"/>
    </row>
    <row r="714" spans="1:8" ht="20.100000000000001" customHeight="1">
      <c r="A714" s="420"/>
      <c r="B714" s="425"/>
      <c r="C714" s="420"/>
      <c r="D714" s="420"/>
      <c r="E714" s="420"/>
      <c r="F714" s="420"/>
      <c r="G714" s="429"/>
      <c r="H714" s="429"/>
    </row>
    <row r="715" spans="1:8" ht="20.100000000000001" customHeight="1">
      <c r="A715" s="420"/>
      <c r="B715" s="425"/>
      <c r="C715" s="420"/>
      <c r="D715" s="420"/>
      <c r="E715" s="420"/>
      <c r="F715" s="420"/>
      <c r="G715" s="429"/>
      <c r="H715" s="429"/>
    </row>
    <row r="716" spans="1:8" ht="20.100000000000001" customHeight="1">
      <c r="A716" s="420"/>
      <c r="B716" s="425"/>
      <c r="C716" s="420"/>
      <c r="D716" s="420"/>
      <c r="E716" s="420"/>
      <c r="F716" s="420"/>
      <c r="G716" s="429"/>
      <c r="H716" s="429"/>
    </row>
    <row r="717" spans="1:8" ht="20.100000000000001" customHeight="1">
      <c r="A717" s="420"/>
      <c r="B717" s="425"/>
      <c r="C717" s="420"/>
      <c r="D717" s="420"/>
      <c r="E717" s="420"/>
      <c r="F717" s="420"/>
      <c r="G717" s="429"/>
      <c r="H717" s="429"/>
    </row>
    <row r="718" spans="1:8" ht="20.100000000000001" customHeight="1">
      <c r="A718" s="420"/>
      <c r="B718" s="425"/>
      <c r="C718" s="420"/>
      <c r="D718" s="420"/>
      <c r="E718" s="420"/>
      <c r="F718" s="420"/>
      <c r="G718" s="429"/>
      <c r="H718" s="429"/>
    </row>
    <row r="719" spans="1:8" ht="20.100000000000001" customHeight="1">
      <c r="A719" s="420"/>
      <c r="B719" s="425"/>
      <c r="C719" s="420"/>
      <c r="D719" s="420"/>
      <c r="E719" s="420"/>
      <c r="F719" s="420"/>
      <c r="G719" s="429"/>
      <c r="H719" s="429"/>
    </row>
    <row r="720" spans="1:8" ht="20.100000000000001" customHeight="1">
      <c r="A720" s="420"/>
      <c r="B720" s="425"/>
      <c r="C720" s="420"/>
      <c r="D720" s="420"/>
      <c r="E720" s="420"/>
      <c r="F720" s="420"/>
      <c r="G720" s="429"/>
      <c r="H720" s="429"/>
    </row>
    <row r="721" spans="1:8" ht="20.100000000000001" customHeight="1">
      <c r="A721" s="420"/>
      <c r="B721" s="425"/>
      <c r="C721" s="420"/>
      <c r="D721" s="420"/>
      <c r="E721" s="420"/>
      <c r="F721" s="420"/>
      <c r="G721" s="429"/>
      <c r="H721" s="429"/>
    </row>
    <row r="722" spans="1:8" ht="20.100000000000001" customHeight="1">
      <c r="A722" s="420"/>
      <c r="B722" s="425"/>
      <c r="C722" s="420"/>
      <c r="D722" s="420"/>
      <c r="E722" s="420"/>
      <c r="F722" s="420"/>
      <c r="G722" s="429"/>
      <c r="H722" s="429"/>
    </row>
    <row r="723" spans="1:8" ht="20.100000000000001" customHeight="1">
      <c r="A723" s="420"/>
      <c r="B723" s="425"/>
      <c r="C723" s="420"/>
      <c r="D723" s="420"/>
      <c r="E723" s="420"/>
      <c r="F723" s="420"/>
      <c r="G723" s="429"/>
      <c r="H723" s="429"/>
    </row>
    <row r="724" spans="1:8" ht="20.100000000000001" customHeight="1">
      <c r="A724" s="420"/>
      <c r="B724" s="425"/>
      <c r="C724" s="420"/>
      <c r="D724" s="420"/>
      <c r="E724" s="420"/>
      <c r="F724" s="420"/>
      <c r="G724" s="429"/>
      <c r="H724" s="429"/>
    </row>
    <row r="725" spans="1:8" ht="20.100000000000001" customHeight="1">
      <c r="A725" s="420"/>
      <c r="B725" s="425"/>
      <c r="C725" s="420"/>
      <c r="D725" s="420"/>
      <c r="E725" s="420"/>
      <c r="F725" s="420"/>
      <c r="G725" s="429"/>
      <c r="H725" s="429"/>
    </row>
    <row r="726" spans="1:8" ht="20.100000000000001" customHeight="1">
      <c r="A726" s="420"/>
      <c r="B726" s="425"/>
      <c r="C726" s="420"/>
      <c r="D726" s="420"/>
      <c r="E726" s="420"/>
      <c r="F726" s="420"/>
      <c r="G726" s="429"/>
      <c r="H726" s="429"/>
    </row>
    <row r="727" spans="1:8" ht="20.100000000000001" customHeight="1">
      <c r="A727" s="420"/>
      <c r="B727" s="425"/>
      <c r="C727" s="420"/>
      <c r="D727" s="420"/>
      <c r="E727" s="420"/>
      <c r="F727" s="420"/>
      <c r="G727" s="429"/>
      <c r="H727" s="429"/>
    </row>
    <row r="728" spans="1:8" ht="20.100000000000001" customHeight="1">
      <c r="A728" s="420"/>
      <c r="B728" s="425"/>
      <c r="C728" s="420"/>
      <c r="D728" s="420"/>
      <c r="E728" s="420"/>
      <c r="F728" s="420"/>
      <c r="G728" s="429"/>
      <c r="H728" s="429"/>
    </row>
    <row r="729" spans="1:8" ht="20.100000000000001" customHeight="1">
      <c r="A729" s="420"/>
      <c r="B729" s="425"/>
      <c r="C729" s="420"/>
      <c r="D729" s="420"/>
      <c r="E729" s="420"/>
      <c r="F729" s="420"/>
      <c r="G729" s="429"/>
      <c r="H729" s="429"/>
    </row>
    <row r="730" spans="1:8" ht="20.100000000000001" customHeight="1">
      <c r="A730" s="420"/>
      <c r="B730" s="425"/>
      <c r="C730" s="420"/>
      <c r="D730" s="420"/>
      <c r="E730" s="420"/>
      <c r="F730" s="420"/>
      <c r="G730" s="429"/>
      <c r="H730" s="429"/>
    </row>
    <row r="731" spans="1:8" ht="20.100000000000001" customHeight="1">
      <c r="A731" s="420"/>
      <c r="B731" s="425"/>
      <c r="C731" s="420"/>
      <c r="D731" s="420"/>
      <c r="E731" s="420"/>
      <c r="F731" s="420"/>
      <c r="G731" s="429"/>
      <c r="H731" s="429"/>
    </row>
    <row r="732" spans="1:8" ht="20.100000000000001" customHeight="1">
      <c r="A732" s="420"/>
      <c r="B732" s="425"/>
      <c r="C732" s="420"/>
      <c r="D732" s="420"/>
      <c r="E732" s="420"/>
      <c r="F732" s="420"/>
      <c r="G732" s="429"/>
      <c r="H732" s="429"/>
    </row>
    <row r="733" spans="1:8" ht="20.100000000000001" customHeight="1">
      <c r="A733" s="420"/>
      <c r="B733" s="425"/>
      <c r="C733" s="420"/>
      <c r="D733" s="420"/>
      <c r="E733" s="420"/>
      <c r="F733" s="420"/>
      <c r="G733" s="429"/>
      <c r="H733" s="429"/>
    </row>
    <row r="734" spans="1:8" ht="20.100000000000001" customHeight="1">
      <c r="A734" s="420"/>
      <c r="B734" s="425"/>
      <c r="C734" s="420"/>
      <c r="D734" s="420"/>
      <c r="E734" s="420"/>
      <c r="F734" s="420"/>
      <c r="G734" s="429"/>
      <c r="H734" s="429"/>
    </row>
    <row r="735" spans="1:8" ht="20.100000000000001" customHeight="1">
      <c r="A735" s="420"/>
      <c r="B735" s="425"/>
      <c r="C735" s="420"/>
      <c r="D735" s="420"/>
      <c r="E735" s="420"/>
      <c r="F735" s="420"/>
      <c r="G735" s="429"/>
      <c r="H735" s="429"/>
    </row>
    <row r="736" spans="1:8" ht="20.100000000000001" customHeight="1">
      <c r="A736" s="420"/>
      <c r="B736" s="425"/>
      <c r="C736" s="420"/>
      <c r="D736" s="420"/>
      <c r="E736" s="420"/>
      <c r="F736" s="420"/>
      <c r="G736" s="429"/>
      <c r="H736" s="429"/>
    </row>
    <row r="737" spans="1:8" ht="20.100000000000001" customHeight="1">
      <c r="A737" s="420"/>
      <c r="B737" s="425"/>
      <c r="C737" s="420"/>
      <c r="D737" s="420"/>
      <c r="E737" s="420"/>
      <c r="F737" s="420"/>
      <c r="G737" s="429"/>
      <c r="H737" s="429"/>
    </row>
    <row r="738" spans="1:8" ht="20.100000000000001" customHeight="1">
      <c r="A738" s="420"/>
      <c r="B738" s="425"/>
      <c r="C738" s="420"/>
      <c r="D738" s="420"/>
      <c r="E738" s="420"/>
      <c r="F738" s="420"/>
      <c r="G738" s="429"/>
      <c r="H738" s="429"/>
    </row>
    <row r="739" spans="1:8" ht="20.100000000000001" customHeight="1">
      <c r="A739" s="420"/>
      <c r="B739" s="425"/>
      <c r="C739" s="420"/>
      <c r="D739" s="420"/>
      <c r="E739" s="420"/>
      <c r="F739" s="420"/>
      <c r="G739" s="429"/>
      <c r="H739" s="429"/>
    </row>
    <row r="740" spans="1:8" ht="20.100000000000001" customHeight="1">
      <c r="A740" s="420"/>
      <c r="B740" s="425"/>
      <c r="C740" s="420"/>
      <c r="D740" s="420"/>
      <c r="E740" s="420"/>
      <c r="F740" s="420"/>
      <c r="G740" s="429"/>
      <c r="H740" s="429"/>
    </row>
    <row r="741" spans="1:8" ht="20.100000000000001" customHeight="1">
      <c r="A741" s="420"/>
      <c r="B741" s="425"/>
      <c r="C741" s="420"/>
      <c r="D741" s="420"/>
      <c r="E741" s="420"/>
      <c r="F741" s="420"/>
      <c r="G741" s="429"/>
      <c r="H741" s="429"/>
    </row>
    <row r="742" spans="1:8" ht="20.100000000000001" customHeight="1">
      <c r="A742" s="420"/>
      <c r="B742" s="425"/>
      <c r="C742" s="420"/>
      <c r="D742" s="420"/>
      <c r="E742" s="420"/>
      <c r="F742" s="420"/>
      <c r="G742" s="429"/>
      <c r="H742" s="429"/>
    </row>
    <row r="743" spans="1:8" ht="20.100000000000001" customHeight="1">
      <c r="A743" s="420"/>
      <c r="B743" s="425"/>
      <c r="C743" s="420"/>
      <c r="D743" s="420"/>
      <c r="E743" s="420"/>
      <c r="F743" s="420"/>
      <c r="G743" s="429"/>
      <c r="H743" s="429"/>
    </row>
    <row r="744" spans="1:8" ht="20.100000000000001" customHeight="1">
      <c r="A744" s="420"/>
      <c r="B744" s="425"/>
      <c r="C744" s="420"/>
      <c r="D744" s="420"/>
      <c r="E744" s="420"/>
      <c r="F744" s="420"/>
      <c r="G744" s="429"/>
      <c r="H744" s="429"/>
    </row>
    <row r="745" spans="1:8" ht="20.100000000000001" customHeight="1">
      <c r="A745" s="420"/>
      <c r="B745" s="425"/>
      <c r="C745" s="420"/>
      <c r="D745" s="420"/>
      <c r="E745" s="420"/>
      <c r="F745" s="420"/>
      <c r="G745" s="429"/>
      <c r="H745" s="429"/>
    </row>
    <row r="746" spans="1:8" ht="20.100000000000001" customHeight="1">
      <c r="A746" s="420"/>
      <c r="B746" s="425"/>
      <c r="C746" s="420"/>
      <c r="D746" s="420"/>
      <c r="E746" s="420"/>
      <c r="F746" s="420"/>
      <c r="G746" s="429"/>
      <c r="H746" s="429"/>
    </row>
    <row r="747" spans="1:8" ht="20.100000000000001" customHeight="1">
      <c r="A747" s="420"/>
      <c r="B747" s="425"/>
      <c r="C747" s="420"/>
      <c r="D747" s="420"/>
      <c r="E747" s="420"/>
      <c r="F747" s="420"/>
      <c r="G747" s="429"/>
      <c r="H747" s="429"/>
    </row>
    <row r="748" spans="1:8" ht="20.100000000000001" customHeight="1">
      <c r="A748" s="420"/>
      <c r="B748" s="425"/>
      <c r="C748" s="420"/>
      <c r="D748" s="420"/>
      <c r="E748" s="420"/>
      <c r="F748" s="420"/>
      <c r="G748" s="429"/>
      <c r="H748" s="429"/>
    </row>
    <row r="749" spans="1:8" ht="20.100000000000001" customHeight="1">
      <c r="A749" s="420"/>
      <c r="B749" s="425"/>
      <c r="C749" s="420"/>
      <c r="D749" s="420"/>
      <c r="E749" s="420"/>
      <c r="F749" s="420"/>
      <c r="G749" s="429"/>
      <c r="H749" s="429"/>
    </row>
    <row r="750" spans="1:8" ht="20.100000000000001" customHeight="1">
      <c r="A750" s="420"/>
      <c r="B750" s="425"/>
      <c r="C750" s="420"/>
      <c r="D750" s="420"/>
      <c r="E750" s="420"/>
      <c r="F750" s="420"/>
      <c r="G750" s="429"/>
      <c r="H750" s="429"/>
    </row>
    <row r="751" spans="1:8" ht="20.100000000000001" customHeight="1">
      <c r="A751" s="420"/>
      <c r="B751" s="425"/>
      <c r="C751" s="420"/>
      <c r="D751" s="420"/>
      <c r="E751" s="420"/>
      <c r="F751" s="420"/>
      <c r="G751" s="429"/>
      <c r="H751" s="429"/>
    </row>
    <row r="752" spans="1:8" ht="20.100000000000001" customHeight="1">
      <c r="A752" s="420"/>
      <c r="B752" s="425"/>
      <c r="C752" s="420"/>
      <c r="D752" s="420"/>
      <c r="E752" s="420"/>
      <c r="F752" s="420"/>
      <c r="G752" s="429"/>
      <c r="H752" s="429"/>
    </row>
    <row r="753" spans="1:8" ht="20.100000000000001" customHeight="1">
      <c r="A753" s="420"/>
      <c r="B753" s="425"/>
      <c r="C753" s="420"/>
      <c r="D753" s="420"/>
      <c r="E753" s="420"/>
      <c r="F753" s="420"/>
      <c r="G753" s="429"/>
      <c r="H753" s="429"/>
    </row>
    <row r="754" spans="1:8" ht="20.100000000000001" customHeight="1">
      <c r="A754" s="420"/>
      <c r="B754" s="425"/>
      <c r="C754" s="420"/>
      <c r="D754" s="420"/>
      <c r="E754" s="420"/>
      <c r="F754" s="420"/>
      <c r="G754" s="429"/>
      <c r="H754" s="429"/>
    </row>
    <row r="755" spans="1:8" ht="20.100000000000001" customHeight="1">
      <c r="A755" s="420"/>
      <c r="B755" s="425"/>
      <c r="C755" s="420"/>
      <c r="D755" s="420"/>
      <c r="E755" s="420"/>
      <c r="F755" s="420"/>
      <c r="G755" s="429"/>
      <c r="H755" s="429"/>
    </row>
    <row r="756" spans="1:8" ht="20.100000000000001" customHeight="1">
      <c r="A756" s="420"/>
      <c r="B756" s="425"/>
      <c r="C756" s="420"/>
      <c r="D756" s="420"/>
      <c r="E756" s="420"/>
      <c r="F756" s="420"/>
      <c r="G756" s="429"/>
      <c r="H756" s="429"/>
    </row>
    <row r="757" spans="1:8" ht="20.100000000000001" customHeight="1">
      <c r="A757" s="420"/>
      <c r="B757" s="425"/>
      <c r="C757" s="420"/>
      <c r="D757" s="420"/>
      <c r="E757" s="420"/>
      <c r="F757" s="420"/>
      <c r="G757" s="429"/>
      <c r="H757" s="429"/>
    </row>
    <row r="758" spans="1:8" ht="20.100000000000001" customHeight="1">
      <c r="A758" s="420"/>
      <c r="B758" s="425"/>
      <c r="C758" s="420"/>
      <c r="D758" s="420"/>
      <c r="E758" s="420"/>
      <c r="F758" s="420"/>
      <c r="G758" s="429"/>
      <c r="H758" s="429"/>
    </row>
    <row r="759" spans="1:8" ht="20.100000000000001" customHeight="1">
      <c r="A759" s="420"/>
      <c r="B759" s="425"/>
      <c r="C759" s="420"/>
      <c r="D759" s="420"/>
      <c r="E759" s="420"/>
      <c r="F759" s="420"/>
      <c r="G759" s="429"/>
      <c r="H759" s="429"/>
    </row>
    <row r="760" spans="1:8" ht="20.100000000000001" customHeight="1">
      <c r="A760" s="420"/>
      <c r="B760" s="425"/>
      <c r="C760" s="420"/>
      <c r="D760" s="420"/>
      <c r="E760" s="420"/>
      <c r="F760" s="420"/>
      <c r="G760" s="429"/>
      <c r="H760" s="429"/>
    </row>
    <row r="761" spans="1:8" ht="20.100000000000001" customHeight="1">
      <c r="A761" s="420"/>
      <c r="B761" s="425"/>
      <c r="C761" s="420"/>
      <c r="D761" s="420"/>
      <c r="E761" s="420"/>
      <c r="F761" s="420"/>
      <c r="G761" s="429"/>
      <c r="H761" s="429"/>
    </row>
    <row r="762" spans="1:8" ht="20.100000000000001" customHeight="1">
      <c r="A762" s="420"/>
      <c r="B762" s="425"/>
      <c r="C762" s="420"/>
      <c r="D762" s="420"/>
      <c r="E762" s="420"/>
      <c r="F762" s="420"/>
      <c r="G762" s="429"/>
      <c r="H762" s="429"/>
    </row>
    <row r="763" spans="1:8" ht="20.100000000000001" customHeight="1">
      <c r="A763" s="420"/>
      <c r="B763" s="425"/>
      <c r="C763" s="420"/>
      <c r="D763" s="420"/>
      <c r="E763" s="420"/>
      <c r="F763" s="420"/>
      <c r="G763" s="429"/>
      <c r="H763" s="429"/>
    </row>
    <row r="764" spans="1:8" ht="20.100000000000001" customHeight="1">
      <c r="A764" s="420"/>
      <c r="B764" s="425"/>
      <c r="C764" s="420"/>
      <c r="D764" s="420"/>
      <c r="E764" s="420"/>
      <c r="F764" s="420"/>
      <c r="G764" s="429"/>
      <c r="H764" s="429"/>
    </row>
    <row r="765" spans="1:8" ht="20.100000000000001" customHeight="1">
      <c r="A765" s="420"/>
      <c r="B765" s="425"/>
      <c r="C765" s="420"/>
      <c r="D765" s="420"/>
      <c r="E765" s="420"/>
      <c r="F765" s="420"/>
      <c r="G765" s="429"/>
      <c r="H765" s="429"/>
    </row>
    <row r="766" spans="1:8" ht="20.100000000000001" customHeight="1">
      <c r="A766" s="420"/>
      <c r="B766" s="425"/>
      <c r="C766" s="420"/>
      <c r="D766" s="420"/>
      <c r="E766" s="420"/>
      <c r="F766" s="420"/>
      <c r="G766" s="429"/>
      <c r="H766" s="429"/>
    </row>
    <row r="767" spans="1:8" ht="20.100000000000001" customHeight="1">
      <c r="A767" s="420"/>
      <c r="B767" s="425"/>
      <c r="C767" s="420"/>
      <c r="D767" s="420"/>
      <c r="E767" s="420"/>
      <c r="F767" s="420"/>
      <c r="G767" s="429"/>
      <c r="H767" s="429"/>
    </row>
    <row r="768" spans="1:8" ht="20.100000000000001" customHeight="1">
      <c r="A768" s="420"/>
      <c r="B768" s="425"/>
      <c r="C768" s="420"/>
      <c r="D768" s="420"/>
      <c r="E768" s="420"/>
      <c r="F768" s="420"/>
      <c r="G768" s="429"/>
      <c r="H768" s="429"/>
    </row>
    <row r="769" spans="1:8" ht="20.100000000000001" customHeight="1">
      <c r="A769" s="420"/>
      <c r="B769" s="425"/>
      <c r="C769" s="420"/>
      <c r="D769" s="420"/>
      <c r="E769" s="420"/>
      <c r="F769" s="420"/>
      <c r="G769" s="429"/>
      <c r="H769" s="429"/>
    </row>
    <row r="770" spans="1:8" ht="20.100000000000001" customHeight="1">
      <c r="A770" s="420"/>
      <c r="B770" s="425"/>
      <c r="C770" s="420"/>
      <c r="D770" s="420"/>
      <c r="E770" s="420"/>
      <c r="F770" s="420"/>
      <c r="G770" s="429"/>
      <c r="H770" s="429"/>
    </row>
    <row r="771" spans="1:8" ht="20.100000000000001" customHeight="1">
      <c r="A771" s="420"/>
      <c r="B771" s="425"/>
      <c r="C771" s="420"/>
      <c r="D771" s="420"/>
      <c r="E771" s="420"/>
      <c r="F771" s="420"/>
      <c r="G771" s="429"/>
      <c r="H771" s="429"/>
    </row>
    <row r="772" spans="1:8" ht="20.100000000000001" customHeight="1">
      <c r="A772" s="420"/>
      <c r="B772" s="425"/>
      <c r="C772" s="420"/>
      <c r="D772" s="420"/>
      <c r="E772" s="420"/>
      <c r="F772" s="420"/>
      <c r="G772" s="429"/>
      <c r="H772" s="429"/>
    </row>
    <row r="773" spans="1:8" ht="20.100000000000001" customHeight="1">
      <c r="A773" s="420"/>
      <c r="B773" s="425"/>
      <c r="C773" s="420"/>
      <c r="D773" s="420"/>
      <c r="E773" s="420"/>
      <c r="F773" s="420"/>
      <c r="G773" s="429"/>
      <c r="H773" s="429"/>
    </row>
    <row r="774" spans="1:8" ht="20.100000000000001" customHeight="1">
      <c r="A774" s="420"/>
      <c r="B774" s="425"/>
      <c r="C774" s="420"/>
      <c r="D774" s="420"/>
      <c r="E774" s="420"/>
      <c r="F774" s="420"/>
      <c r="G774" s="429"/>
      <c r="H774" s="429"/>
    </row>
    <row r="775" spans="1:8" ht="20.100000000000001" customHeight="1">
      <c r="A775" s="420"/>
      <c r="B775" s="425"/>
      <c r="C775" s="420"/>
      <c r="D775" s="420"/>
      <c r="E775" s="420"/>
      <c r="F775" s="420"/>
      <c r="G775" s="429"/>
      <c r="H775" s="429"/>
    </row>
    <row r="776" spans="1:8" ht="20.100000000000001" customHeight="1">
      <c r="A776" s="420"/>
      <c r="B776" s="425"/>
      <c r="C776" s="420"/>
      <c r="D776" s="420"/>
      <c r="E776" s="420"/>
      <c r="F776" s="420"/>
      <c r="G776" s="429"/>
      <c r="H776" s="429"/>
    </row>
    <row r="777" spans="1:8" ht="20.100000000000001" customHeight="1">
      <c r="A777" s="420"/>
      <c r="B777" s="425"/>
      <c r="C777" s="420"/>
      <c r="D777" s="420"/>
      <c r="E777" s="420"/>
      <c r="F777" s="420"/>
      <c r="G777" s="429"/>
      <c r="H777" s="429"/>
    </row>
    <row r="778" spans="1:8" ht="20.100000000000001" customHeight="1">
      <c r="A778" s="420"/>
      <c r="B778" s="425"/>
      <c r="C778" s="420"/>
      <c r="D778" s="420"/>
      <c r="E778" s="420"/>
      <c r="F778" s="420"/>
      <c r="G778" s="429"/>
      <c r="H778" s="429"/>
    </row>
    <row r="779" spans="1:8" ht="20.100000000000001" customHeight="1">
      <c r="A779" s="420"/>
      <c r="B779" s="425"/>
      <c r="C779" s="420"/>
      <c r="D779" s="420"/>
      <c r="E779" s="420"/>
      <c r="F779" s="420"/>
      <c r="G779" s="429"/>
      <c r="H779" s="429"/>
    </row>
    <row r="780" spans="1:8" ht="20.100000000000001" customHeight="1">
      <c r="A780" s="420"/>
      <c r="B780" s="425"/>
      <c r="C780" s="420"/>
      <c r="D780" s="420"/>
      <c r="E780" s="420"/>
      <c r="F780" s="420"/>
      <c r="G780" s="429"/>
      <c r="H780" s="429"/>
    </row>
    <row r="781" spans="1:8" ht="20.100000000000001" customHeight="1">
      <c r="A781" s="420"/>
      <c r="B781" s="425"/>
      <c r="C781" s="420"/>
      <c r="D781" s="420"/>
      <c r="E781" s="420"/>
      <c r="F781" s="420"/>
      <c r="G781" s="429"/>
      <c r="H781" s="429"/>
    </row>
    <row r="782" spans="1:8" ht="20.100000000000001" customHeight="1">
      <c r="A782" s="420"/>
      <c r="B782" s="425"/>
      <c r="C782" s="420"/>
      <c r="D782" s="420"/>
      <c r="E782" s="420"/>
      <c r="F782" s="420"/>
      <c r="G782" s="429"/>
      <c r="H782" s="429"/>
    </row>
    <row r="783" spans="1:8" ht="20.100000000000001" customHeight="1">
      <c r="A783" s="420"/>
      <c r="B783" s="425"/>
      <c r="C783" s="420"/>
      <c r="D783" s="420"/>
      <c r="E783" s="420"/>
      <c r="F783" s="420"/>
      <c r="G783" s="429"/>
      <c r="H783" s="429"/>
    </row>
    <row r="784" spans="1:8" ht="20.100000000000001" customHeight="1">
      <c r="A784" s="420"/>
      <c r="B784" s="425"/>
      <c r="C784" s="420"/>
      <c r="D784" s="420"/>
      <c r="E784" s="420"/>
      <c r="F784" s="420"/>
      <c r="G784" s="429"/>
      <c r="H784" s="429"/>
    </row>
    <row r="785" spans="1:8" ht="20.100000000000001" customHeight="1">
      <c r="A785" s="420"/>
      <c r="B785" s="425"/>
      <c r="C785" s="420"/>
      <c r="D785" s="420"/>
      <c r="E785" s="420"/>
      <c r="F785" s="420"/>
      <c r="G785" s="429"/>
      <c r="H785" s="429"/>
    </row>
    <row r="786" spans="1:8" ht="20.100000000000001" customHeight="1">
      <c r="A786" s="420"/>
      <c r="B786" s="425"/>
      <c r="C786" s="420"/>
      <c r="D786" s="420"/>
      <c r="E786" s="420"/>
      <c r="F786" s="420"/>
      <c r="G786" s="429"/>
      <c r="H786" s="429"/>
    </row>
    <row r="787" spans="1:8" ht="20.100000000000001" customHeight="1">
      <c r="A787" s="420"/>
      <c r="B787" s="425"/>
      <c r="C787" s="420"/>
      <c r="D787" s="420"/>
      <c r="E787" s="420"/>
      <c r="F787" s="420"/>
      <c r="G787" s="429"/>
      <c r="H787" s="429"/>
    </row>
    <row r="788" spans="1:8" ht="20.100000000000001" customHeight="1">
      <c r="A788" s="420"/>
      <c r="B788" s="425"/>
      <c r="C788" s="420"/>
      <c r="D788" s="420"/>
      <c r="E788" s="420"/>
      <c r="F788" s="420"/>
      <c r="G788" s="429"/>
      <c r="H788" s="429"/>
    </row>
    <row r="789" spans="1:8" ht="20.100000000000001" customHeight="1">
      <c r="A789" s="420"/>
      <c r="B789" s="425"/>
      <c r="C789" s="420"/>
      <c r="D789" s="420"/>
      <c r="E789" s="420"/>
      <c r="F789" s="420"/>
      <c r="G789" s="429"/>
      <c r="H789" s="429"/>
    </row>
    <row r="790" spans="1:8" ht="20.100000000000001" customHeight="1">
      <c r="A790" s="420"/>
      <c r="B790" s="425"/>
      <c r="C790" s="420"/>
      <c r="D790" s="420"/>
      <c r="E790" s="420"/>
      <c r="F790" s="420"/>
      <c r="G790" s="429"/>
      <c r="H790" s="429"/>
    </row>
    <row r="791" spans="1:8" ht="20.100000000000001" customHeight="1">
      <c r="A791" s="420"/>
      <c r="B791" s="425"/>
      <c r="C791" s="420"/>
      <c r="D791" s="420"/>
      <c r="E791" s="420"/>
      <c r="F791" s="420"/>
      <c r="G791" s="429"/>
      <c r="H791" s="429"/>
    </row>
    <row r="792" spans="1:8" ht="20.100000000000001" customHeight="1">
      <c r="A792" s="420"/>
      <c r="B792" s="425"/>
      <c r="C792" s="420"/>
      <c r="D792" s="420"/>
      <c r="E792" s="420"/>
      <c r="F792" s="420"/>
      <c r="G792" s="429"/>
      <c r="H792" s="429"/>
    </row>
    <row r="793" spans="1:8" ht="20.100000000000001" customHeight="1">
      <c r="A793" s="420"/>
      <c r="B793" s="425"/>
      <c r="C793" s="420"/>
      <c r="D793" s="420"/>
      <c r="E793" s="420"/>
      <c r="F793" s="420"/>
      <c r="G793" s="429"/>
      <c r="H793" s="429"/>
    </row>
    <row r="794" spans="1:8" ht="20.100000000000001" customHeight="1">
      <c r="A794" s="420"/>
      <c r="B794" s="425"/>
      <c r="C794" s="420"/>
      <c r="D794" s="420"/>
      <c r="E794" s="420"/>
      <c r="F794" s="420"/>
      <c r="G794" s="429"/>
      <c r="H794" s="429"/>
    </row>
    <row r="795" spans="1:8" ht="20.100000000000001" customHeight="1">
      <c r="A795" s="420"/>
      <c r="B795" s="425"/>
      <c r="C795" s="420"/>
      <c r="D795" s="420"/>
      <c r="E795" s="420"/>
      <c r="F795" s="420"/>
      <c r="G795" s="429"/>
      <c r="H795" s="429"/>
    </row>
    <row r="796" spans="1:8" ht="20.100000000000001" customHeight="1">
      <c r="A796" s="420"/>
      <c r="B796" s="425"/>
      <c r="C796" s="420"/>
      <c r="D796" s="420"/>
      <c r="E796" s="420"/>
      <c r="F796" s="420"/>
      <c r="G796" s="429"/>
      <c r="H796" s="429"/>
    </row>
    <row r="797" spans="1:8" ht="20.100000000000001" customHeight="1">
      <c r="A797" s="420"/>
      <c r="B797" s="425"/>
      <c r="C797" s="420"/>
      <c r="D797" s="420"/>
      <c r="E797" s="420"/>
      <c r="F797" s="420"/>
      <c r="G797" s="429"/>
      <c r="H797" s="429"/>
    </row>
    <row r="798" spans="1:8" ht="20.100000000000001" customHeight="1">
      <c r="A798" s="420"/>
      <c r="B798" s="425"/>
      <c r="C798" s="420"/>
      <c r="D798" s="420"/>
      <c r="E798" s="420"/>
      <c r="F798" s="420"/>
      <c r="G798" s="429"/>
      <c r="H798" s="429"/>
    </row>
    <row r="799" spans="1:8" ht="20.100000000000001" customHeight="1">
      <c r="A799" s="420"/>
      <c r="B799" s="425"/>
      <c r="C799" s="420"/>
      <c r="D799" s="420"/>
      <c r="E799" s="420"/>
      <c r="F799" s="420"/>
      <c r="G799" s="429"/>
      <c r="H799" s="429"/>
    </row>
    <row r="800" spans="1:8" ht="20.100000000000001" customHeight="1">
      <c r="A800" s="420"/>
      <c r="B800" s="425"/>
      <c r="C800" s="420"/>
      <c r="D800" s="420"/>
      <c r="E800" s="420"/>
      <c r="F800" s="420"/>
      <c r="G800" s="429"/>
      <c r="H800" s="429"/>
    </row>
    <row r="801" spans="1:8" ht="20.100000000000001" customHeight="1">
      <c r="A801" s="420"/>
      <c r="B801" s="425"/>
      <c r="C801" s="420"/>
      <c r="D801" s="420"/>
      <c r="E801" s="420"/>
      <c r="F801" s="420"/>
      <c r="G801" s="429"/>
      <c r="H801" s="429"/>
    </row>
    <row r="802" spans="1:8" ht="20.100000000000001" customHeight="1">
      <c r="A802" s="420"/>
      <c r="B802" s="425"/>
      <c r="C802" s="420"/>
      <c r="D802" s="420"/>
      <c r="E802" s="420"/>
      <c r="F802" s="420"/>
      <c r="G802" s="429"/>
      <c r="H802" s="429"/>
    </row>
    <row r="803" spans="1:8" ht="20.100000000000001" customHeight="1">
      <c r="A803" s="420"/>
      <c r="B803" s="425"/>
      <c r="C803" s="420"/>
      <c r="D803" s="420"/>
      <c r="E803" s="420"/>
      <c r="F803" s="420"/>
      <c r="G803" s="429"/>
      <c r="H803" s="429"/>
    </row>
    <row r="804" spans="1:8" ht="20.100000000000001" customHeight="1">
      <c r="A804" s="420"/>
      <c r="B804" s="425"/>
      <c r="C804" s="420"/>
      <c r="D804" s="420"/>
      <c r="E804" s="420"/>
      <c r="F804" s="420"/>
      <c r="G804" s="429"/>
      <c r="H804" s="429"/>
    </row>
    <row r="805" spans="1:8" ht="20.100000000000001" customHeight="1">
      <c r="A805" s="420"/>
      <c r="B805" s="425"/>
      <c r="C805" s="420"/>
      <c r="D805" s="420"/>
      <c r="E805" s="420"/>
      <c r="F805" s="420"/>
      <c r="G805" s="429"/>
      <c r="H805" s="429"/>
    </row>
    <row r="806" spans="1:8" ht="20.100000000000001" customHeight="1">
      <c r="A806" s="420"/>
      <c r="B806" s="425"/>
      <c r="C806" s="420"/>
      <c r="D806" s="420"/>
      <c r="E806" s="420"/>
      <c r="F806" s="420"/>
      <c r="G806" s="429"/>
      <c r="H806" s="429"/>
    </row>
    <row r="807" spans="1:8" ht="20.100000000000001" customHeight="1">
      <c r="A807" s="420"/>
      <c r="B807" s="425"/>
      <c r="C807" s="420"/>
      <c r="D807" s="420"/>
      <c r="E807" s="420"/>
      <c r="F807" s="420"/>
      <c r="G807" s="429"/>
      <c r="H807" s="429"/>
    </row>
    <row r="808" spans="1:8" ht="20.100000000000001" customHeight="1">
      <c r="A808" s="420"/>
      <c r="B808" s="425"/>
      <c r="C808" s="420"/>
      <c r="D808" s="420"/>
      <c r="E808" s="420"/>
      <c r="F808" s="420"/>
      <c r="G808" s="429"/>
      <c r="H808" s="429"/>
    </row>
    <row r="809" spans="1:8" ht="20.100000000000001" customHeight="1">
      <c r="A809" s="420"/>
      <c r="B809" s="425"/>
      <c r="C809" s="420"/>
      <c r="D809" s="420"/>
      <c r="E809" s="420"/>
      <c r="F809" s="420"/>
      <c r="G809" s="429"/>
      <c r="H809" s="429"/>
    </row>
    <row r="810" spans="1:8" ht="20.100000000000001" customHeight="1">
      <c r="A810" s="420"/>
      <c r="B810" s="425"/>
      <c r="C810" s="420"/>
      <c r="D810" s="420"/>
      <c r="E810" s="420"/>
      <c r="F810" s="420"/>
      <c r="G810" s="429"/>
      <c r="H810" s="429"/>
    </row>
    <row r="811" spans="1:8" ht="20.100000000000001" customHeight="1">
      <c r="A811" s="420"/>
      <c r="B811" s="425"/>
      <c r="C811" s="420"/>
      <c r="D811" s="420"/>
      <c r="E811" s="420"/>
      <c r="F811" s="420"/>
      <c r="G811" s="429"/>
      <c r="H811" s="429"/>
    </row>
    <row r="812" spans="1:8" ht="20.100000000000001" customHeight="1">
      <c r="A812" s="420"/>
      <c r="B812" s="425"/>
      <c r="C812" s="420"/>
      <c r="D812" s="420"/>
      <c r="E812" s="420"/>
      <c r="F812" s="420"/>
      <c r="G812" s="429"/>
      <c r="H812" s="429"/>
    </row>
    <row r="813" spans="1:8" ht="20.100000000000001" customHeight="1">
      <c r="A813" s="420"/>
      <c r="B813" s="425"/>
      <c r="C813" s="420"/>
      <c r="D813" s="420"/>
      <c r="E813" s="420"/>
      <c r="F813" s="420"/>
      <c r="G813" s="429"/>
      <c r="H813" s="429"/>
    </row>
    <row r="814" spans="1:8" ht="20.100000000000001" customHeight="1">
      <c r="A814" s="420"/>
      <c r="B814" s="425"/>
      <c r="C814" s="420"/>
      <c r="D814" s="420"/>
      <c r="E814" s="420"/>
      <c r="F814" s="420"/>
      <c r="G814" s="429"/>
      <c r="H814" s="429"/>
    </row>
    <row r="815" spans="1:8" ht="20.100000000000001" customHeight="1">
      <c r="A815" s="420"/>
      <c r="B815" s="425"/>
      <c r="C815" s="420"/>
      <c r="D815" s="420"/>
      <c r="E815" s="420"/>
      <c r="F815" s="420"/>
      <c r="G815" s="429"/>
      <c r="H815" s="429"/>
    </row>
    <row r="816" spans="1:8" ht="20.100000000000001" customHeight="1">
      <c r="A816" s="420"/>
      <c r="B816" s="425"/>
      <c r="C816" s="420"/>
      <c r="D816" s="420"/>
      <c r="E816" s="420"/>
      <c r="F816" s="420"/>
      <c r="G816" s="429"/>
      <c r="H816" s="429"/>
    </row>
    <row r="817" spans="1:8" ht="20.100000000000001" customHeight="1">
      <c r="A817" s="420"/>
      <c r="B817" s="425"/>
      <c r="C817" s="420"/>
      <c r="D817" s="420"/>
      <c r="E817" s="420"/>
      <c r="F817" s="420"/>
      <c r="G817" s="429"/>
      <c r="H817" s="429"/>
    </row>
    <row r="818" spans="1:8" ht="20.100000000000001" customHeight="1">
      <c r="A818" s="420"/>
      <c r="B818" s="425"/>
      <c r="C818" s="420"/>
      <c r="D818" s="420"/>
      <c r="E818" s="420"/>
      <c r="F818" s="420"/>
      <c r="G818" s="429"/>
      <c r="H818" s="429"/>
    </row>
    <row r="819" spans="1:8" ht="20.100000000000001" customHeight="1">
      <c r="A819" s="420"/>
      <c r="B819" s="425"/>
      <c r="C819" s="420"/>
      <c r="D819" s="420"/>
      <c r="E819" s="420"/>
      <c r="F819" s="420"/>
      <c r="G819" s="429"/>
      <c r="H819" s="429"/>
    </row>
    <row r="820" spans="1:8" ht="20.100000000000001" customHeight="1">
      <c r="A820" s="420"/>
      <c r="B820" s="425"/>
      <c r="C820" s="420"/>
      <c r="D820" s="420"/>
      <c r="E820" s="420"/>
      <c r="F820" s="420"/>
      <c r="G820" s="429"/>
      <c r="H820" s="429"/>
    </row>
    <row r="821" spans="1:8" ht="20.100000000000001" customHeight="1">
      <c r="A821" s="420"/>
      <c r="B821" s="425"/>
      <c r="C821" s="420"/>
      <c r="D821" s="420"/>
      <c r="E821" s="420"/>
      <c r="F821" s="420"/>
      <c r="G821" s="429"/>
      <c r="H821" s="429"/>
    </row>
    <row r="822" spans="1:8" ht="20.100000000000001" customHeight="1">
      <c r="A822" s="420"/>
      <c r="B822" s="425"/>
      <c r="C822" s="420"/>
      <c r="D822" s="420"/>
      <c r="E822" s="420"/>
      <c r="F822" s="420"/>
      <c r="G822" s="429"/>
      <c r="H822" s="429"/>
    </row>
    <row r="823" spans="1:8" ht="20.100000000000001" customHeight="1">
      <c r="A823" s="420"/>
      <c r="B823" s="425"/>
      <c r="C823" s="420"/>
      <c r="D823" s="420"/>
      <c r="E823" s="420"/>
      <c r="F823" s="420"/>
      <c r="G823" s="429"/>
      <c r="H823" s="429"/>
    </row>
    <row r="824" spans="1:8" ht="20.100000000000001" customHeight="1">
      <c r="A824" s="420"/>
      <c r="B824" s="425"/>
      <c r="C824" s="420"/>
      <c r="D824" s="420"/>
      <c r="E824" s="420"/>
      <c r="F824" s="420"/>
      <c r="G824" s="429"/>
      <c r="H824" s="429"/>
    </row>
    <row r="825" spans="1:8" ht="20.100000000000001" customHeight="1">
      <c r="A825" s="420"/>
      <c r="B825" s="425"/>
      <c r="C825" s="420"/>
      <c r="D825" s="420"/>
      <c r="E825" s="420"/>
      <c r="F825" s="420"/>
      <c r="G825" s="429"/>
      <c r="H825" s="429"/>
    </row>
    <row r="826" spans="1:8" ht="20.100000000000001" customHeight="1">
      <c r="A826" s="420"/>
      <c r="B826" s="425"/>
      <c r="C826" s="420"/>
      <c r="D826" s="420"/>
      <c r="E826" s="420"/>
      <c r="F826" s="420"/>
      <c r="G826" s="429"/>
      <c r="H826" s="429"/>
    </row>
    <row r="827" spans="1:8" ht="20.100000000000001" customHeight="1">
      <c r="A827" s="420"/>
      <c r="B827" s="425"/>
      <c r="C827" s="420"/>
      <c r="D827" s="420"/>
      <c r="E827" s="420"/>
      <c r="F827" s="420"/>
      <c r="G827" s="429"/>
      <c r="H827" s="429"/>
    </row>
    <row r="828" spans="1:8" ht="20.100000000000001" customHeight="1">
      <c r="A828" s="420"/>
      <c r="B828" s="425"/>
      <c r="C828" s="420"/>
      <c r="D828" s="420"/>
      <c r="E828" s="420"/>
      <c r="F828" s="420"/>
      <c r="G828" s="429"/>
      <c r="H828" s="429"/>
    </row>
    <row r="829" spans="1:8" ht="20.100000000000001" customHeight="1">
      <c r="A829" s="420"/>
      <c r="B829" s="425"/>
      <c r="C829" s="420"/>
      <c r="D829" s="420"/>
      <c r="E829" s="420"/>
      <c r="F829" s="420"/>
      <c r="G829" s="429"/>
      <c r="H829" s="429"/>
    </row>
    <row r="830" spans="1:8" ht="20.100000000000001" customHeight="1">
      <c r="A830" s="420"/>
      <c r="B830" s="425"/>
      <c r="C830" s="420"/>
      <c r="D830" s="420"/>
      <c r="E830" s="420"/>
      <c r="F830" s="420"/>
      <c r="G830" s="429"/>
      <c r="H830" s="429"/>
    </row>
    <row r="831" spans="1:8" ht="20.100000000000001" customHeight="1">
      <c r="A831" s="420"/>
      <c r="B831" s="425"/>
      <c r="C831" s="420"/>
      <c r="D831" s="420"/>
      <c r="E831" s="420"/>
      <c r="F831" s="420"/>
      <c r="G831" s="429"/>
      <c r="H831" s="429"/>
    </row>
    <row r="832" spans="1:8" ht="20.100000000000001" customHeight="1">
      <c r="A832" s="420"/>
      <c r="B832" s="425"/>
      <c r="C832" s="420"/>
      <c r="D832" s="420"/>
      <c r="E832" s="420"/>
      <c r="F832" s="420"/>
      <c r="G832" s="429"/>
      <c r="H832" s="429"/>
    </row>
    <row r="833" spans="1:8" ht="20.100000000000001" customHeight="1">
      <c r="A833" s="420"/>
      <c r="B833" s="425"/>
      <c r="C833" s="420"/>
      <c r="D833" s="420"/>
      <c r="E833" s="420"/>
      <c r="F833" s="420"/>
      <c r="G833" s="429"/>
      <c r="H833" s="429"/>
    </row>
    <row r="834" spans="1:8" ht="20.100000000000001" customHeight="1">
      <c r="A834" s="420"/>
      <c r="B834" s="425"/>
      <c r="C834" s="420"/>
      <c r="D834" s="420"/>
      <c r="E834" s="420"/>
      <c r="F834" s="420"/>
      <c r="G834" s="429"/>
      <c r="H834" s="429"/>
    </row>
    <row r="835" spans="1:8" ht="20.100000000000001" customHeight="1">
      <c r="A835" s="420"/>
      <c r="B835" s="425"/>
      <c r="C835" s="420"/>
      <c r="D835" s="420"/>
      <c r="E835" s="420"/>
      <c r="F835" s="420"/>
      <c r="G835" s="429"/>
      <c r="H835" s="429"/>
    </row>
    <row r="836" spans="1:8" ht="20.100000000000001" customHeight="1">
      <c r="A836" s="420"/>
      <c r="B836" s="425"/>
      <c r="C836" s="420"/>
      <c r="D836" s="420"/>
      <c r="E836" s="420"/>
      <c r="F836" s="420"/>
      <c r="G836" s="429"/>
      <c r="H836" s="429"/>
    </row>
    <row r="837" spans="1:8" ht="20.100000000000001" customHeight="1">
      <c r="A837" s="420"/>
      <c r="B837" s="425"/>
      <c r="C837" s="420"/>
      <c r="D837" s="420"/>
      <c r="E837" s="420"/>
      <c r="F837" s="420"/>
      <c r="G837" s="429"/>
      <c r="H837" s="429"/>
    </row>
    <row r="838" spans="1:8" ht="20.100000000000001" customHeight="1">
      <c r="A838" s="420"/>
      <c r="B838" s="425"/>
      <c r="C838" s="420"/>
      <c r="D838" s="420"/>
      <c r="E838" s="420"/>
      <c r="F838" s="420"/>
      <c r="G838" s="429"/>
      <c r="H838" s="429"/>
    </row>
    <row r="839" spans="1:8" ht="20.100000000000001" customHeight="1">
      <c r="A839" s="420"/>
      <c r="B839" s="425"/>
      <c r="C839" s="420"/>
      <c r="D839" s="420"/>
      <c r="E839" s="420"/>
      <c r="F839" s="420"/>
      <c r="G839" s="429"/>
      <c r="H839" s="429"/>
    </row>
    <row r="840" spans="1:8" ht="20.100000000000001" customHeight="1">
      <c r="A840" s="420"/>
      <c r="B840" s="425"/>
      <c r="C840" s="420"/>
      <c r="D840" s="420"/>
      <c r="E840" s="420"/>
      <c r="F840" s="420"/>
      <c r="G840" s="429"/>
      <c r="H840" s="429"/>
    </row>
    <row r="841" spans="1:8" ht="20.100000000000001" customHeight="1">
      <c r="A841" s="420"/>
      <c r="B841" s="425"/>
      <c r="C841" s="420"/>
      <c r="D841" s="420"/>
      <c r="E841" s="420"/>
      <c r="F841" s="420"/>
      <c r="G841" s="429"/>
      <c r="H841" s="429"/>
    </row>
    <row r="842" spans="1:8" ht="20.100000000000001" customHeight="1">
      <c r="A842" s="420"/>
      <c r="B842" s="425"/>
      <c r="C842" s="420"/>
      <c r="D842" s="420"/>
      <c r="E842" s="420"/>
      <c r="F842" s="420"/>
      <c r="G842" s="429"/>
      <c r="H842" s="429"/>
    </row>
    <row r="843" spans="1:8" ht="20.100000000000001" customHeight="1">
      <c r="A843" s="420"/>
      <c r="B843" s="425"/>
      <c r="C843" s="420"/>
      <c r="D843" s="420"/>
      <c r="E843" s="420"/>
      <c r="F843" s="420"/>
      <c r="G843" s="429"/>
      <c r="H843" s="429"/>
    </row>
    <row r="844" spans="1:8" ht="20.100000000000001" customHeight="1">
      <c r="A844" s="420"/>
      <c r="B844" s="425"/>
      <c r="C844" s="420"/>
      <c r="D844" s="420"/>
      <c r="E844" s="420"/>
      <c r="F844" s="420"/>
      <c r="G844" s="429"/>
      <c r="H844" s="429"/>
    </row>
    <row r="845" spans="1:8" ht="20.100000000000001" customHeight="1">
      <c r="A845" s="420"/>
      <c r="B845" s="425"/>
      <c r="C845" s="420"/>
      <c r="D845" s="420"/>
      <c r="E845" s="420"/>
      <c r="F845" s="420"/>
      <c r="G845" s="429"/>
      <c r="H845" s="429"/>
    </row>
    <row r="846" spans="1:8" ht="20.100000000000001" customHeight="1">
      <c r="A846" s="420"/>
      <c r="B846" s="425"/>
      <c r="C846" s="420"/>
      <c r="D846" s="420"/>
      <c r="E846" s="420"/>
      <c r="F846" s="420"/>
      <c r="G846" s="429"/>
      <c r="H846" s="429"/>
    </row>
    <row r="847" spans="1:8" ht="20.100000000000001" customHeight="1">
      <c r="A847" s="420"/>
      <c r="B847" s="425"/>
      <c r="C847" s="420"/>
      <c r="D847" s="420"/>
      <c r="E847" s="420"/>
      <c r="F847" s="420"/>
      <c r="G847" s="429"/>
      <c r="H847" s="429"/>
    </row>
    <row r="848" spans="1:8" ht="20.100000000000001" customHeight="1">
      <c r="A848" s="420"/>
      <c r="B848" s="425"/>
      <c r="C848" s="420"/>
      <c r="D848" s="420"/>
      <c r="E848" s="420"/>
      <c r="F848" s="420"/>
      <c r="G848" s="429"/>
      <c r="H848" s="429"/>
    </row>
    <row r="849" spans="1:8" ht="20.100000000000001" customHeight="1">
      <c r="A849" s="420"/>
      <c r="B849" s="425"/>
      <c r="C849" s="420"/>
      <c r="D849" s="420"/>
      <c r="E849" s="420"/>
      <c r="F849" s="420"/>
      <c r="G849" s="429"/>
      <c r="H849" s="429"/>
    </row>
    <row r="850" spans="1:8" ht="20.100000000000001" customHeight="1">
      <c r="A850" s="420"/>
      <c r="B850" s="425"/>
      <c r="C850" s="420"/>
      <c r="D850" s="420"/>
      <c r="E850" s="420"/>
      <c r="F850" s="420"/>
      <c r="G850" s="429"/>
      <c r="H850" s="429"/>
    </row>
    <row r="851" spans="1:8" ht="20.100000000000001" customHeight="1">
      <c r="A851" s="420"/>
      <c r="B851" s="425"/>
      <c r="C851" s="420"/>
      <c r="D851" s="420"/>
      <c r="E851" s="420"/>
      <c r="F851" s="420"/>
      <c r="G851" s="429"/>
      <c r="H851" s="429"/>
    </row>
    <row r="852" spans="1:8" ht="20.100000000000001" customHeight="1">
      <c r="A852" s="420"/>
      <c r="B852" s="425"/>
      <c r="C852" s="420"/>
      <c r="D852" s="420"/>
      <c r="E852" s="420"/>
      <c r="F852" s="420"/>
      <c r="G852" s="429"/>
      <c r="H852" s="429"/>
    </row>
    <row r="853" spans="1:8" ht="20.100000000000001" customHeight="1">
      <c r="A853" s="420"/>
      <c r="B853" s="425"/>
      <c r="C853" s="420"/>
      <c r="D853" s="420"/>
      <c r="E853" s="420"/>
      <c r="F853" s="420"/>
      <c r="G853" s="429"/>
      <c r="H853" s="429"/>
    </row>
    <row r="854" spans="1:8" ht="20.100000000000001" customHeight="1">
      <c r="A854" s="420"/>
      <c r="B854" s="425"/>
      <c r="C854" s="420"/>
      <c r="D854" s="420"/>
      <c r="E854" s="420"/>
      <c r="F854" s="420"/>
      <c r="G854" s="429"/>
      <c r="H854" s="429"/>
    </row>
    <row r="855" spans="1:8" ht="20.100000000000001" customHeight="1">
      <c r="A855" s="420"/>
      <c r="B855" s="425"/>
      <c r="C855" s="420"/>
      <c r="D855" s="420"/>
      <c r="E855" s="420"/>
      <c r="F855" s="420"/>
      <c r="G855" s="429"/>
      <c r="H855" s="429"/>
    </row>
    <row r="856" spans="1:8" ht="20.100000000000001" customHeight="1">
      <c r="A856" s="420"/>
      <c r="B856" s="425"/>
      <c r="C856" s="420"/>
      <c r="D856" s="420"/>
      <c r="E856" s="420"/>
      <c r="F856" s="420"/>
      <c r="G856" s="429"/>
      <c r="H856" s="429"/>
    </row>
    <row r="857" spans="1:8" ht="20.100000000000001" customHeight="1">
      <c r="A857" s="420"/>
      <c r="B857" s="425"/>
      <c r="C857" s="420"/>
      <c r="D857" s="420"/>
      <c r="E857" s="420"/>
      <c r="F857" s="420"/>
      <c r="G857" s="429"/>
      <c r="H857" s="429"/>
    </row>
    <row r="858" spans="1:8" ht="20.100000000000001" customHeight="1">
      <c r="A858" s="420"/>
      <c r="B858" s="425"/>
      <c r="C858" s="420"/>
      <c r="D858" s="420"/>
      <c r="E858" s="420"/>
      <c r="F858" s="420"/>
      <c r="G858" s="429"/>
      <c r="H858" s="429"/>
    </row>
    <row r="859" spans="1:8" ht="20.100000000000001" customHeight="1">
      <c r="A859" s="420"/>
      <c r="B859" s="425"/>
      <c r="C859" s="420"/>
      <c r="D859" s="420"/>
      <c r="E859" s="420"/>
      <c r="F859" s="420"/>
      <c r="G859" s="429"/>
      <c r="H859" s="429"/>
    </row>
    <row r="860" spans="1:8" ht="20.100000000000001" customHeight="1">
      <c r="A860" s="420"/>
      <c r="B860" s="425"/>
      <c r="C860" s="420"/>
      <c r="D860" s="420"/>
      <c r="E860" s="420"/>
      <c r="F860" s="420"/>
      <c r="G860" s="429"/>
      <c r="H860" s="429"/>
    </row>
    <row r="861" spans="1:8" ht="20.100000000000001" customHeight="1">
      <c r="A861" s="420"/>
      <c r="B861" s="425"/>
      <c r="C861" s="420"/>
      <c r="D861" s="420"/>
      <c r="E861" s="420"/>
      <c r="F861" s="420"/>
      <c r="G861" s="429"/>
      <c r="H861" s="429"/>
    </row>
    <row r="862" spans="1:8" ht="20.100000000000001" customHeight="1">
      <c r="A862" s="420"/>
      <c r="B862" s="425"/>
      <c r="C862" s="420"/>
      <c r="D862" s="420"/>
      <c r="E862" s="420"/>
      <c r="F862" s="420"/>
      <c r="G862" s="429"/>
      <c r="H862" s="429"/>
    </row>
    <row r="863" spans="1:8" ht="20.100000000000001" customHeight="1">
      <c r="A863" s="420"/>
      <c r="B863" s="425"/>
      <c r="C863" s="420"/>
      <c r="D863" s="420"/>
      <c r="E863" s="420"/>
      <c r="F863" s="420"/>
      <c r="G863" s="429"/>
      <c r="H863" s="429"/>
    </row>
    <row r="864" spans="1:8" ht="20.100000000000001" customHeight="1">
      <c r="A864" s="420"/>
      <c r="B864" s="425"/>
      <c r="C864" s="420"/>
      <c r="D864" s="420"/>
      <c r="E864" s="420"/>
      <c r="F864" s="420"/>
      <c r="G864" s="429"/>
      <c r="H864" s="429"/>
    </row>
    <row r="865" spans="1:8" ht="20.100000000000001" customHeight="1">
      <c r="A865" s="420"/>
      <c r="B865" s="425"/>
      <c r="C865" s="420"/>
      <c r="D865" s="420"/>
      <c r="E865" s="420"/>
      <c r="F865" s="420"/>
      <c r="G865" s="429"/>
      <c r="H865" s="429"/>
    </row>
    <row r="866" spans="1:8" ht="20.100000000000001" customHeight="1">
      <c r="A866" s="420"/>
      <c r="B866" s="425"/>
      <c r="C866" s="420"/>
      <c r="D866" s="420"/>
      <c r="E866" s="420"/>
      <c r="F866" s="420"/>
      <c r="G866" s="429"/>
      <c r="H866" s="429"/>
    </row>
    <row r="867" spans="1:8" ht="20.100000000000001" customHeight="1">
      <c r="A867" s="420"/>
      <c r="B867" s="425"/>
      <c r="C867" s="420"/>
      <c r="D867" s="420"/>
      <c r="E867" s="420"/>
      <c r="F867" s="420"/>
      <c r="G867" s="429"/>
      <c r="H867" s="429"/>
    </row>
    <row r="868" spans="1:8" ht="20.100000000000001" customHeight="1">
      <c r="A868" s="420"/>
      <c r="B868" s="425"/>
      <c r="C868" s="420"/>
      <c r="D868" s="420"/>
      <c r="E868" s="420"/>
      <c r="F868" s="420"/>
      <c r="G868" s="429"/>
      <c r="H868" s="429"/>
    </row>
    <row r="869" spans="1:8" ht="20.100000000000001" customHeight="1">
      <c r="A869" s="420"/>
      <c r="B869" s="425"/>
      <c r="C869" s="420"/>
      <c r="D869" s="420"/>
      <c r="E869" s="420"/>
      <c r="F869" s="420"/>
      <c r="G869" s="429"/>
      <c r="H869" s="429"/>
    </row>
    <row r="870" spans="1:8" ht="20.100000000000001" customHeight="1">
      <c r="A870" s="420"/>
      <c r="B870" s="425"/>
      <c r="C870" s="420"/>
      <c r="D870" s="420"/>
      <c r="E870" s="420"/>
      <c r="F870" s="420"/>
      <c r="G870" s="429"/>
      <c r="H870" s="429"/>
    </row>
    <row r="871" spans="1:8" ht="20.100000000000001" customHeight="1">
      <c r="A871" s="420"/>
      <c r="B871" s="425"/>
      <c r="C871" s="420"/>
      <c r="D871" s="420"/>
      <c r="E871" s="420"/>
      <c r="F871" s="420"/>
      <c r="G871" s="429"/>
      <c r="H871" s="429"/>
    </row>
    <row r="872" spans="1:8" ht="20.100000000000001" customHeight="1">
      <c r="A872" s="420"/>
      <c r="B872" s="425"/>
      <c r="C872" s="420"/>
      <c r="D872" s="420"/>
      <c r="E872" s="420"/>
      <c r="F872" s="420"/>
      <c r="G872" s="429"/>
      <c r="H872" s="429"/>
    </row>
    <row r="873" spans="1:8" ht="20.100000000000001" customHeight="1">
      <c r="A873" s="420"/>
      <c r="B873" s="425"/>
      <c r="C873" s="420"/>
      <c r="D873" s="420"/>
      <c r="E873" s="420"/>
      <c r="F873" s="420"/>
      <c r="G873" s="429"/>
      <c r="H873" s="429"/>
    </row>
    <row r="874" spans="1:8" ht="20.100000000000001" customHeight="1">
      <c r="A874" s="420"/>
      <c r="B874" s="425"/>
      <c r="C874" s="420"/>
      <c r="D874" s="420"/>
      <c r="E874" s="420"/>
      <c r="F874" s="420"/>
      <c r="G874" s="429"/>
      <c r="H874" s="429"/>
    </row>
    <row r="875" spans="1:8" ht="20.100000000000001" customHeight="1">
      <c r="A875" s="420"/>
      <c r="B875" s="425"/>
      <c r="C875" s="420"/>
      <c r="D875" s="420"/>
      <c r="E875" s="420"/>
      <c r="F875" s="420"/>
      <c r="G875" s="429"/>
      <c r="H875" s="429"/>
    </row>
    <row r="876" spans="1:8" ht="20.100000000000001" customHeight="1">
      <c r="A876" s="420"/>
      <c r="B876" s="425"/>
      <c r="C876" s="420"/>
      <c r="D876" s="420"/>
      <c r="E876" s="420"/>
      <c r="F876" s="420"/>
      <c r="G876" s="429"/>
      <c r="H876" s="429"/>
    </row>
    <row r="877" spans="1:8" ht="20.100000000000001" customHeight="1">
      <c r="A877" s="420"/>
      <c r="B877" s="425"/>
      <c r="C877" s="420"/>
      <c r="D877" s="420"/>
      <c r="E877" s="420"/>
      <c r="F877" s="420"/>
      <c r="G877" s="429"/>
      <c r="H877" s="429"/>
    </row>
    <row r="878" spans="1:8" ht="20.100000000000001" customHeight="1">
      <c r="A878" s="420"/>
      <c r="B878" s="425"/>
      <c r="C878" s="420"/>
      <c r="D878" s="420"/>
      <c r="E878" s="420"/>
      <c r="F878" s="420"/>
      <c r="G878" s="429"/>
      <c r="H878" s="429"/>
    </row>
    <row r="879" spans="1:8" ht="20.100000000000001" customHeight="1">
      <c r="A879" s="420"/>
      <c r="B879" s="425"/>
      <c r="C879" s="420"/>
      <c r="D879" s="420"/>
      <c r="E879" s="420"/>
      <c r="F879" s="420"/>
      <c r="G879" s="429"/>
      <c r="H879" s="429"/>
    </row>
    <row r="880" spans="1:8" ht="20.100000000000001" customHeight="1">
      <c r="A880" s="420"/>
      <c r="B880" s="425"/>
      <c r="C880" s="420"/>
      <c r="D880" s="420"/>
      <c r="E880" s="420"/>
      <c r="F880" s="420"/>
      <c r="G880" s="429"/>
      <c r="H880" s="429"/>
    </row>
    <row r="881" spans="1:8" ht="20.100000000000001" customHeight="1">
      <c r="A881" s="420"/>
      <c r="B881" s="425"/>
      <c r="C881" s="420"/>
      <c r="D881" s="420"/>
      <c r="E881" s="420"/>
      <c r="F881" s="420"/>
      <c r="G881" s="429"/>
      <c r="H881" s="429"/>
    </row>
    <row r="882" spans="1:8" ht="20.100000000000001" customHeight="1">
      <c r="A882" s="420"/>
      <c r="B882" s="425"/>
      <c r="C882" s="420"/>
      <c r="D882" s="420"/>
      <c r="E882" s="420"/>
      <c r="F882" s="420"/>
      <c r="G882" s="429"/>
      <c r="H882" s="429"/>
    </row>
    <row r="883" spans="1:8" ht="20.100000000000001" customHeight="1">
      <c r="A883" s="420"/>
      <c r="B883" s="425"/>
      <c r="C883" s="420"/>
      <c r="D883" s="420"/>
      <c r="E883" s="420"/>
      <c r="F883" s="420"/>
      <c r="G883" s="429"/>
      <c r="H883" s="429"/>
    </row>
    <row r="884" spans="1:8" ht="20.100000000000001" customHeight="1">
      <c r="A884" s="420"/>
      <c r="B884" s="425"/>
      <c r="C884" s="420"/>
      <c r="D884" s="420"/>
      <c r="E884" s="420"/>
      <c r="F884" s="420"/>
      <c r="G884" s="429"/>
      <c r="H884" s="429"/>
    </row>
    <row r="885" spans="1:8" ht="20.100000000000001" customHeight="1">
      <c r="A885" s="420"/>
      <c r="B885" s="425"/>
      <c r="C885" s="420"/>
      <c r="D885" s="420"/>
      <c r="E885" s="420"/>
      <c r="F885" s="420"/>
      <c r="G885" s="429"/>
      <c r="H885" s="429"/>
    </row>
    <row r="886" spans="1:8" ht="20.100000000000001" customHeight="1">
      <c r="A886" s="420"/>
      <c r="B886" s="425"/>
      <c r="C886" s="420"/>
      <c r="D886" s="420"/>
      <c r="E886" s="420"/>
      <c r="F886" s="420"/>
      <c r="G886" s="429"/>
      <c r="H886" s="429"/>
    </row>
    <row r="887" spans="1:8" ht="20.100000000000001" customHeight="1">
      <c r="A887" s="420"/>
      <c r="B887" s="425"/>
      <c r="C887" s="420"/>
      <c r="D887" s="420"/>
      <c r="E887" s="420"/>
      <c r="F887" s="420"/>
      <c r="G887" s="429"/>
      <c r="H887" s="429"/>
    </row>
    <row r="888" spans="1:8" ht="20.100000000000001" customHeight="1">
      <c r="A888" s="420"/>
      <c r="B888" s="425"/>
      <c r="C888" s="420"/>
      <c r="D888" s="420"/>
      <c r="E888" s="420"/>
      <c r="F888" s="420"/>
      <c r="G888" s="429"/>
      <c r="H888" s="429"/>
    </row>
    <row r="889" spans="1:8" ht="20.100000000000001" customHeight="1">
      <c r="A889" s="420"/>
      <c r="B889" s="425"/>
      <c r="C889" s="420"/>
      <c r="D889" s="420"/>
      <c r="E889" s="420"/>
      <c r="F889" s="420"/>
      <c r="G889" s="429"/>
      <c r="H889" s="429"/>
    </row>
    <row r="890" spans="1:8" ht="20.100000000000001" customHeight="1">
      <c r="A890" s="420"/>
      <c r="B890" s="425"/>
      <c r="C890" s="420"/>
      <c r="D890" s="420"/>
      <c r="E890" s="420"/>
      <c r="F890" s="420"/>
      <c r="G890" s="429"/>
      <c r="H890" s="429"/>
    </row>
    <row r="891" spans="1:8" ht="20.100000000000001" customHeight="1">
      <c r="A891" s="420"/>
      <c r="B891" s="425"/>
      <c r="C891" s="420"/>
      <c r="D891" s="420"/>
      <c r="E891" s="420"/>
      <c r="F891" s="420"/>
      <c r="G891" s="429"/>
      <c r="H891" s="429"/>
    </row>
    <row r="892" spans="1:8" ht="20.100000000000001" customHeight="1">
      <c r="A892" s="420"/>
      <c r="B892" s="425"/>
      <c r="C892" s="420"/>
      <c r="D892" s="420"/>
      <c r="E892" s="420"/>
      <c r="F892" s="420"/>
      <c r="G892" s="429"/>
      <c r="H892" s="429"/>
    </row>
    <row r="893" spans="1:8" ht="20.100000000000001" customHeight="1">
      <c r="A893" s="420"/>
      <c r="B893" s="425"/>
      <c r="C893" s="420"/>
      <c r="D893" s="420"/>
      <c r="E893" s="420"/>
      <c r="F893" s="420"/>
      <c r="G893" s="429"/>
      <c r="H893" s="429"/>
    </row>
    <row r="894" spans="1:8" ht="20.100000000000001" customHeight="1">
      <c r="A894" s="420"/>
      <c r="B894" s="425"/>
      <c r="C894" s="420"/>
      <c r="D894" s="420"/>
      <c r="E894" s="420"/>
      <c r="F894" s="420"/>
      <c r="G894" s="429"/>
      <c r="H894" s="429"/>
    </row>
    <row r="895" spans="1:8" ht="20.100000000000001" customHeight="1">
      <c r="A895" s="420"/>
      <c r="B895" s="425"/>
      <c r="C895" s="420"/>
      <c r="D895" s="420"/>
      <c r="E895" s="420"/>
      <c r="F895" s="420"/>
      <c r="G895" s="429"/>
      <c r="H895" s="429"/>
    </row>
    <row r="896" spans="1:8" ht="20.100000000000001" customHeight="1">
      <c r="A896" s="420"/>
      <c r="B896" s="425"/>
      <c r="C896" s="420"/>
      <c r="D896" s="420"/>
      <c r="E896" s="420"/>
      <c r="F896" s="420"/>
      <c r="G896" s="429"/>
      <c r="H896" s="429"/>
    </row>
    <row r="897" spans="1:8" ht="20.100000000000001" customHeight="1">
      <c r="A897" s="420"/>
      <c r="B897" s="425"/>
      <c r="C897" s="420"/>
      <c r="D897" s="420"/>
      <c r="E897" s="420"/>
      <c r="F897" s="420"/>
      <c r="G897" s="429"/>
      <c r="H897" s="429"/>
    </row>
    <row r="898" spans="1:8" ht="20.100000000000001" customHeight="1">
      <c r="A898" s="420"/>
      <c r="B898" s="425"/>
      <c r="C898" s="420"/>
      <c r="D898" s="420"/>
      <c r="E898" s="420"/>
      <c r="F898" s="420"/>
      <c r="G898" s="429"/>
      <c r="H898" s="429"/>
    </row>
    <row r="899" spans="1:8" ht="20.100000000000001" customHeight="1">
      <c r="A899" s="420"/>
      <c r="B899" s="425"/>
      <c r="C899" s="420"/>
      <c r="D899" s="420"/>
      <c r="E899" s="420"/>
      <c r="F899" s="420"/>
      <c r="G899" s="429"/>
      <c r="H899" s="429"/>
    </row>
    <row r="900" spans="1:8" ht="20.100000000000001" customHeight="1">
      <c r="A900" s="420"/>
      <c r="B900" s="425"/>
      <c r="C900" s="420"/>
      <c r="D900" s="420"/>
      <c r="E900" s="420"/>
      <c r="F900" s="420"/>
      <c r="G900" s="429"/>
      <c r="H900" s="429"/>
    </row>
    <row r="901" spans="1:8" ht="20.100000000000001" customHeight="1">
      <c r="A901" s="420"/>
      <c r="B901" s="425"/>
      <c r="C901" s="420"/>
      <c r="D901" s="420"/>
      <c r="E901" s="420"/>
      <c r="F901" s="420"/>
      <c r="G901" s="429"/>
      <c r="H901" s="429"/>
    </row>
    <row r="902" spans="1:8" ht="20.100000000000001" customHeight="1">
      <c r="A902" s="420"/>
      <c r="B902" s="425"/>
      <c r="C902" s="420"/>
      <c r="D902" s="420"/>
      <c r="E902" s="420"/>
      <c r="F902" s="420"/>
      <c r="G902" s="429"/>
      <c r="H902" s="429"/>
    </row>
    <row r="903" spans="1:8" ht="20.100000000000001" customHeight="1">
      <c r="A903" s="420"/>
      <c r="B903" s="425"/>
      <c r="C903" s="420"/>
      <c r="D903" s="420"/>
      <c r="E903" s="420"/>
      <c r="F903" s="420"/>
      <c r="G903" s="429"/>
      <c r="H903" s="429"/>
    </row>
    <row r="904" spans="1:8" ht="20.100000000000001" customHeight="1">
      <c r="A904" s="420"/>
      <c r="B904" s="425"/>
      <c r="C904" s="420"/>
      <c r="D904" s="420"/>
      <c r="E904" s="420"/>
      <c r="F904" s="420"/>
      <c r="G904" s="429"/>
      <c r="H904" s="429"/>
    </row>
    <row r="905" spans="1:8" ht="20.100000000000001" customHeight="1">
      <c r="A905" s="420"/>
      <c r="B905" s="425"/>
      <c r="C905" s="420"/>
      <c r="D905" s="420"/>
      <c r="E905" s="420"/>
      <c r="F905" s="420"/>
      <c r="G905" s="429"/>
      <c r="H905" s="429"/>
    </row>
    <row r="906" spans="1:8" ht="20.100000000000001" customHeight="1">
      <c r="A906" s="420"/>
      <c r="B906" s="425"/>
      <c r="C906" s="420"/>
      <c r="D906" s="420"/>
      <c r="E906" s="420"/>
      <c r="F906" s="420"/>
      <c r="G906" s="429"/>
      <c r="H906" s="429"/>
    </row>
    <row r="907" spans="1:8" ht="20.100000000000001" customHeight="1">
      <c r="A907" s="420"/>
      <c r="B907" s="425"/>
      <c r="C907" s="420"/>
      <c r="D907" s="420"/>
      <c r="E907" s="420"/>
      <c r="F907" s="420"/>
      <c r="G907" s="429"/>
      <c r="H907" s="429"/>
    </row>
    <row r="908" spans="1:8" ht="20.100000000000001" customHeight="1">
      <c r="A908" s="420"/>
      <c r="B908" s="425"/>
      <c r="C908" s="420"/>
      <c r="D908" s="420"/>
      <c r="E908" s="420"/>
      <c r="F908" s="420"/>
      <c r="G908" s="429"/>
      <c r="H908" s="429"/>
    </row>
    <row r="909" spans="1:8" ht="20.100000000000001" customHeight="1">
      <c r="A909" s="420"/>
      <c r="B909" s="425"/>
      <c r="C909" s="420"/>
      <c r="D909" s="420"/>
      <c r="E909" s="420"/>
      <c r="F909" s="420"/>
      <c r="G909" s="429"/>
      <c r="H909" s="429"/>
    </row>
    <row r="910" spans="1:8" ht="20.100000000000001" customHeight="1">
      <c r="A910" s="420"/>
      <c r="B910" s="425"/>
      <c r="C910" s="420"/>
      <c r="D910" s="420"/>
      <c r="E910" s="420"/>
      <c r="F910" s="420"/>
      <c r="G910" s="429"/>
      <c r="H910" s="429"/>
    </row>
    <row r="911" spans="1:8" ht="20.100000000000001" customHeight="1">
      <c r="A911" s="420"/>
      <c r="B911" s="425"/>
      <c r="C911" s="420"/>
      <c r="D911" s="420"/>
      <c r="E911" s="420"/>
      <c r="F911" s="420"/>
      <c r="G911" s="429"/>
      <c r="H911" s="429"/>
    </row>
    <row r="912" spans="1:8" ht="20.100000000000001" customHeight="1">
      <c r="A912" s="420"/>
      <c r="B912" s="425"/>
      <c r="C912" s="420"/>
      <c r="D912" s="420"/>
      <c r="E912" s="420"/>
      <c r="F912" s="420"/>
      <c r="G912" s="429"/>
      <c r="H912" s="429"/>
    </row>
    <row r="913" spans="1:8" ht="20.100000000000001" customHeight="1">
      <c r="A913" s="420"/>
      <c r="B913" s="425"/>
      <c r="C913" s="420"/>
      <c r="D913" s="420"/>
      <c r="E913" s="420"/>
      <c r="F913" s="420"/>
      <c r="G913" s="429"/>
      <c r="H913" s="429"/>
    </row>
    <row r="914" spans="1:8" ht="20.100000000000001" customHeight="1">
      <c r="A914" s="420"/>
      <c r="B914" s="425"/>
      <c r="C914" s="420"/>
      <c r="D914" s="420"/>
      <c r="E914" s="420"/>
      <c r="F914" s="420"/>
      <c r="G914" s="429"/>
      <c r="H914" s="429"/>
    </row>
    <row r="915" spans="1:8" ht="20.100000000000001" customHeight="1">
      <c r="A915" s="420"/>
      <c r="B915" s="425"/>
      <c r="C915" s="420"/>
      <c r="D915" s="420"/>
      <c r="E915" s="420"/>
      <c r="F915" s="420"/>
      <c r="G915" s="429"/>
      <c r="H915" s="429"/>
    </row>
    <row r="916" spans="1:8" ht="20.100000000000001" customHeight="1">
      <c r="A916" s="420"/>
      <c r="B916" s="425"/>
      <c r="C916" s="420"/>
      <c r="D916" s="420"/>
      <c r="E916" s="420"/>
      <c r="F916" s="420"/>
      <c r="G916" s="429"/>
      <c r="H916" s="429"/>
    </row>
    <row r="917" spans="1:8" ht="20.100000000000001" customHeight="1">
      <c r="A917" s="420"/>
      <c r="B917" s="425"/>
      <c r="C917" s="420"/>
      <c r="D917" s="420"/>
      <c r="E917" s="420"/>
      <c r="F917" s="420"/>
      <c r="G917" s="429"/>
      <c r="H917" s="429"/>
    </row>
    <row r="918" spans="1:8" ht="20.100000000000001" customHeight="1">
      <c r="A918" s="420"/>
      <c r="B918" s="425"/>
      <c r="C918" s="420"/>
      <c r="D918" s="420"/>
      <c r="E918" s="420"/>
      <c r="F918" s="420"/>
      <c r="G918" s="429"/>
      <c r="H918" s="429"/>
    </row>
    <row r="919" spans="1:8" ht="20.100000000000001" customHeight="1">
      <c r="A919" s="420"/>
      <c r="B919" s="425"/>
      <c r="C919" s="420"/>
      <c r="D919" s="420"/>
      <c r="E919" s="420"/>
      <c r="F919" s="420"/>
      <c r="G919" s="429"/>
      <c r="H919" s="429"/>
    </row>
    <row r="920" spans="1:8" ht="20.100000000000001" customHeight="1">
      <c r="A920" s="420"/>
      <c r="B920" s="425"/>
      <c r="C920" s="420"/>
      <c r="D920" s="420"/>
      <c r="E920" s="420"/>
      <c r="F920" s="420"/>
      <c r="G920" s="429"/>
      <c r="H920" s="429"/>
    </row>
    <row r="921" spans="1:8" ht="20.100000000000001" customHeight="1">
      <c r="A921" s="420"/>
      <c r="B921" s="425"/>
      <c r="C921" s="420"/>
      <c r="D921" s="420"/>
      <c r="E921" s="420"/>
      <c r="F921" s="420"/>
      <c r="G921" s="429"/>
      <c r="H921" s="429"/>
    </row>
    <row r="922" spans="1:8" ht="20.100000000000001" customHeight="1">
      <c r="A922" s="420"/>
      <c r="B922" s="425"/>
      <c r="C922" s="420"/>
      <c r="D922" s="420"/>
      <c r="E922" s="420"/>
      <c r="F922" s="420"/>
      <c r="G922" s="429"/>
      <c r="H922" s="429"/>
    </row>
    <row r="923" spans="1:8" ht="20.100000000000001" customHeight="1">
      <c r="A923" s="420"/>
      <c r="B923" s="425"/>
      <c r="C923" s="420"/>
      <c r="D923" s="420"/>
      <c r="E923" s="420"/>
      <c r="F923" s="420"/>
      <c r="G923" s="429"/>
      <c r="H923" s="429"/>
    </row>
    <row r="924" spans="1:8" ht="20.100000000000001" customHeight="1">
      <c r="A924" s="420"/>
      <c r="B924" s="425"/>
      <c r="C924" s="420"/>
      <c r="D924" s="420"/>
      <c r="E924" s="420"/>
      <c r="F924" s="420"/>
      <c r="G924" s="429"/>
      <c r="H924" s="429"/>
    </row>
    <row r="925" spans="1:8" ht="20.100000000000001" customHeight="1">
      <c r="A925" s="420"/>
      <c r="B925" s="425"/>
      <c r="C925" s="420"/>
      <c r="D925" s="420"/>
      <c r="E925" s="420"/>
      <c r="F925" s="420"/>
      <c r="G925" s="429"/>
      <c r="H925" s="429"/>
    </row>
    <row r="926" spans="1:8" ht="20.100000000000001" customHeight="1">
      <c r="A926" s="420"/>
      <c r="B926" s="425"/>
      <c r="C926" s="420"/>
      <c r="D926" s="420"/>
      <c r="E926" s="420"/>
      <c r="F926" s="420"/>
      <c r="G926" s="429"/>
      <c r="H926" s="429"/>
    </row>
    <row r="927" spans="1:8" ht="20.100000000000001" customHeight="1">
      <c r="A927" s="420"/>
      <c r="B927" s="425"/>
      <c r="C927" s="420"/>
      <c r="D927" s="420"/>
      <c r="E927" s="420"/>
      <c r="F927" s="420"/>
      <c r="G927" s="429"/>
      <c r="H927" s="429"/>
    </row>
    <row r="928" spans="1:8" ht="20.100000000000001" customHeight="1">
      <c r="A928" s="420"/>
      <c r="B928" s="425"/>
      <c r="C928" s="420"/>
      <c r="D928" s="420"/>
      <c r="E928" s="420"/>
      <c r="F928" s="420"/>
      <c r="G928" s="429"/>
      <c r="H928" s="429"/>
    </row>
    <row r="929" spans="1:8" ht="20.100000000000001" customHeight="1">
      <c r="A929" s="420"/>
      <c r="B929" s="425"/>
      <c r="C929" s="420"/>
      <c r="D929" s="420"/>
      <c r="E929" s="420"/>
      <c r="F929" s="420"/>
      <c r="G929" s="429"/>
      <c r="H929" s="429"/>
    </row>
    <row r="930" spans="1:8" ht="20.100000000000001" customHeight="1">
      <c r="A930" s="420"/>
      <c r="B930" s="425"/>
      <c r="C930" s="420"/>
      <c r="D930" s="420"/>
      <c r="E930" s="420"/>
      <c r="F930" s="420"/>
      <c r="G930" s="429"/>
      <c r="H930" s="429"/>
    </row>
    <row r="931" spans="1:8" ht="20.100000000000001" customHeight="1">
      <c r="A931" s="420"/>
      <c r="B931" s="425"/>
      <c r="C931" s="420"/>
      <c r="D931" s="420"/>
      <c r="E931" s="420"/>
      <c r="F931" s="420"/>
      <c r="G931" s="429"/>
      <c r="H931" s="429"/>
    </row>
    <row r="932" spans="1:8" ht="20.100000000000001" customHeight="1">
      <c r="A932" s="420"/>
      <c r="B932" s="425"/>
      <c r="C932" s="420"/>
      <c r="D932" s="420"/>
      <c r="E932" s="420"/>
      <c r="F932" s="420"/>
      <c r="G932" s="429"/>
      <c r="H932" s="429"/>
    </row>
    <row r="933" spans="1:8" ht="20.100000000000001" customHeight="1">
      <c r="A933" s="420"/>
      <c r="B933" s="425"/>
      <c r="C933" s="420"/>
      <c r="D933" s="420"/>
      <c r="E933" s="420"/>
      <c r="F933" s="420"/>
      <c r="G933" s="429"/>
      <c r="H933" s="429"/>
    </row>
    <row r="934" spans="1:8" ht="20.100000000000001" customHeight="1">
      <c r="A934" s="420"/>
      <c r="B934" s="425"/>
      <c r="C934" s="420"/>
      <c r="D934" s="420"/>
      <c r="E934" s="420"/>
      <c r="F934" s="420"/>
      <c r="G934" s="429"/>
      <c r="H934" s="429"/>
    </row>
    <row r="935" spans="1:8" ht="20.100000000000001" customHeight="1">
      <c r="A935" s="420"/>
      <c r="B935" s="425"/>
      <c r="C935" s="420"/>
      <c r="D935" s="420"/>
      <c r="E935" s="420"/>
      <c r="F935" s="420"/>
      <c r="G935" s="429"/>
      <c r="H935" s="429"/>
    </row>
    <row r="936" spans="1:8" ht="20.100000000000001" customHeight="1">
      <c r="A936" s="420"/>
      <c r="B936" s="425"/>
      <c r="C936" s="420"/>
      <c r="D936" s="420"/>
      <c r="E936" s="420"/>
      <c r="F936" s="420"/>
      <c r="G936" s="429"/>
      <c r="H936" s="429"/>
    </row>
    <row r="937" spans="1:8" ht="20.100000000000001" customHeight="1">
      <c r="A937" s="420"/>
      <c r="B937" s="425"/>
      <c r="C937" s="420"/>
      <c r="D937" s="420"/>
      <c r="E937" s="420"/>
      <c r="F937" s="420"/>
      <c r="G937" s="429"/>
      <c r="H937" s="429"/>
    </row>
    <row r="938" spans="1:8" ht="20.100000000000001" customHeight="1">
      <c r="A938" s="420"/>
      <c r="B938" s="425"/>
      <c r="C938" s="420"/>
      <c r="D938" s="420"/>
      <c r="E938" s="420"/>
      <c r="F938" s="420"/>
      <c r="G938" s="429"/>
      <c r="H938" s="429"/>
    </row>
    <row r="939" spans="1:8" ht="20.100000000000001" customHeight="1">
      <c r="A939" s="420"/>
      <c r="B939" s="425"/>
      <c r="C939" s="420"/>
      <c r="D939" s="420"/>
      <c r="E939" s="420"/>
      <c r="F939" s="420"/>
      <c r="G939" s="429"/>
      <c r="H939" s="429"/>
    </row>
    <row r="940" spans="1:8" ht="20.100000000000001" customHeight="1">
      <c r="A940" s="420"/>
      <c r="B940" s="425"/>
      <c r="C940" s="420"/>
      <c r="D940" s="420"/>
      <c r="E940" s="420"/>
      <c r="F940" s="420"/>
      <c r="G940" s="429"/>
      <c r="H940" s="429"/>
    </row>
    <row r="941" spans="1:8" ht="20.100000000000001" customHeight="1">
      <c r="A941" s="420"/>
      <c r="B941" s="425"/>
      <c r="C941" s="420"/>
      <c r="D941" s="420"/>
      <c r="E941" s="420"/>
      <c r="F941" s="420"/>
      <c r="G941" s="429"/>
      <c r="H941" s="429"/>
    </row>
    <row r="942" spans="1:8" ht="20.100000000000001" customHeight="1">
      <c r="A942" s="420"/>
      <c r="B942" s="425"/>
      <c r="C942" s="420"/>
      <c r="D942" s="420"/>
      <c r="E942" s="420"/>
      <c r="F942" s="420"/>
      <c r="G942" s="429"/>
      <c r="H942" s="429"/>
    </row>
    <row r="943" spans="1:8" ht="20.100000000000001" customHeight="1">
      <c r="A943" s="420"/>
      <c r="B943" s="425"/>
      <c r="C943" s="420"/>
      <c r="D943" s="420"/>
      <c r="E943" s="420"/>
      <c r="F943" s="420"/>
      <c r="G943" s="429"/>
      <c r="H943" s="429"/>
    </row>
    <row r="944" spans="1:8" ht="20.100000000000001" customHeight="1">
      <c r="A944" s="420"/>
      <c r="B944" s="425"/>
      <c r="C944" s="420"/>
      <c r="D944" s="420"/>
      <c r="E944" s="420"/>
      <c r="F944" s="420"/>
      <c r="G944" s="429"/>
      <c r="H944" s="429"/>
    </row>
    <row r="945" spans="1:8" ht="20.100000000000001" customHeight="1">
      <c r="A945" s="420"/>
      <c r="B945" s="425"/>
      <c r="C945" s="420"/>
      <c r="D945" s="420"/>
      <c r="E945" s="420"/>
      <c r="F945" s="420"/>
      <c r="G945" s="429"/>
      <c r="H945" s="429"/>
    </row>
    <row r="946" spans="1:8" ht="20.100000000000001" customHeight="1">
      <c r="A946" s="420"/>
      <c r="B946" s="425"/>
      <c r="C946" s="420"/>
      <c r="D946" s="420"/>
      <c r="E946" s="420"/>
      <c r="F946" s="420"/>
      <c r="G946" s="429"/>
      <c r="H946" s="429"/>
    </row>
    <row r="947" spans="1:8" ht="20.100000000000001" customHeight="1">
      <c r="A947" s="420"/>
      <c r="B947" s="425"/>
      <c r="C947" s="420"/>
      <c r="D947" s="420"/>
      <c r="E947" s="420"/>
      <c r="F947" s="420"/>
      <c r="G947" s="429"/>
      <c r="H947" s="429"/>
    </row>
    <row r="948" spans="1:8" ht="20.100000000000001" customHeight="1">
      <c r="A948" s="420"/>
      <c r="B948" s="425"/>
      <c r="C948" s="420"/>
      <c r="D948" s="420"/>
      <c r="E948" s="420"/>
      <c r="F948" s="420"/>
      <c r="G948" s="429"/>
      <c r="H948" s="429"/>
    </row>
    <row r="949" spans="1:8" ht="20.100000000000001" customHeight="1">
      <c r="A949" s="420"/>
      <c r="B949" s="425"/>
      <c r="C949" s="420"/>
      <c r="D949" s="420"/>
      <c r="E949" s="420"/>
      <c r="F949" s="420"/>
      <c r="G949" s="429"/>
      <c r="H949" s="429"/>
    </row>
    <row r="950" spans="1:8" ht="20.100000000000001" customHeight="1">
      <c r="A950" s="420"/>
      <c r="B950" s="425"/>
      <c r="C950" s="420"/>
      <c r="D950" s="420"/>
      <c r="E950" s="420"/>
      <c r="F950" s="420"/>
      <c r="G950" s="429"/>
      <c r="H950" s="429"/>
    </row>
    <row r="951" spans="1:8" ht="20.100000000000001" customHeight="1">
      <c r="A951" s="420"/>
      <c r="B951" s="425"/>
      <c r="C951" s="420"/>
      <c r="D951" s="420"/>
      <c r="E951" s="420"/>
      <c r="F951" s="420"/>
      <c r="G951" s="429"/>
      <c r="H951" s="429"/>
    </row>
    <row r="952" spans="1:8" ht="20.100000000000001" customHeight="1">
      <c r="A952" s="420"/>
      <c r="B952" s="425"/>
      <c r="C952" s="420"/>
      <c r="D952" s="420"/>
      <c r="E952" s="420"/>
      <c r="F952" s="420"/>
      <c r="G952" s="429"/>
      <c r="H952" s="429"/>
    </row>
    <row r="953" spans="1:8" ht="20.100000000000001" customHeight="1">
      <c r="A953" s="420"/>
      <c r="B953" s="425"/>
      <c r="C953" s="420"/>
      <c r="D953" s="420"/>
      <c r="E953" s="420"/>
      <c r="F953" s="420"/>
      <c r="G953" s="429"/>
      <c r="H953" s="429"/>
    </row>
    <row r="954" spans="1:8" ht="20.100000000000001" customHeight="1">
      <c r="A954" s="420"/>
      <c r="B954" s="425"/>
      <c r="C954" s="420"/>
      <c r="D954" s="420"/>
      <c r="E954" s="420"/>
      <c r="F954" s="420"/>
      <c r="G954" s="429"/>
      <c r="H954" s="429"/>
    </row>
    <row r="955" spans="1:8" ht="20.100000000000001" customHeight="1">
      <c r="A955" s="420"/>
      <c r="B955" s="425"/>
      <c r="C955" s="420"/>
      <c r="D955" s="420"/>
      <c r="E955" s="420"/>
      <c r="F955" s="420"/>
      <c r="G955" s="429"/>
      <c r="H955" s="429"/>
    </row>
    <row r="956" spans="1:8" ht="20.100000000000001" customHeight="1">
      <c r="A956" s="420"/>
      <c r="B956" s="425"/>
      <c r="C956" s="420"/>
      <c r="D956" s="420"/>
      <c r="E956" s="420"/>
      <c r="F956" s="420"/>
      <c r="G956" s="429"/>
      <c r="H956" s="429"/>
    </row>
    <row r="957" spans="1:8" ht="20.100000000000001" customHeight="1">
      <c r="A957" s="420"/>
      <c r="B957" s="425"/>
      <c r="C957" s="420"/>
      <c r="D957" s="420"/>
      <c r="E957" s="420"/>
      <c r="F957" s="420"/>
      <c r="G957" s="429"/>
      <c r="H957" s="429"/>
    </row>
    <row r="958" spans="1:8" ht="20.100000000000001" customHeight="1">
      <c r="A958" s="420"/>
      <c r="B958" s="425"/>
      <c r="C958" s="420"/>
      <c r="D958" s="420"/>
      <c r="E958" s="420"/>
      <c r="F958" s="420"/>
      <c r="G958" s="429"/>
      <c r="H958" s="429"/>
    </row>
    <row r="959" spans="1:8" ht="20.100000000000001" customHeight="1">
      <c r="A959" s="420"/>
      <c r="B959" s="425"/>
      <c r="C959" s="420"/>
      <c r="D959" s="420"/>
      <c r="E959" s="420"/>
      <c r="F959" s="420"/>
      <c r="G959" s="429"/>
      <c r="H959" s="429"/>
    </row>
    <row r="960" spans="1:8" ht="20.100000000000001" customHeight="1">
      <c r="A960" s="420"/>
      <c r="B960" s="425"/>
      <c r="C960" s="420"/>
      <c r="D960" s="420"/>
      <c r="E960" s="420"/>
      <c r="F960" s="420"/>
      <c r="G960" s="429"/>
      <c r="H960" s="429"/>
    </row>
    <row r="961" spans="1:8" ht="20.100000000000001" customHeight="1">
      <c r="A961" s="420"/>
      <c r="B961" s="425"/>
      <c r="C961" s="420"/>
      <c r="D961" s="420"/>
      <c r="E961" s="420"/>
      <c r="F961" s="420"/>
      <c r="G961" s="429"/>
      <c r="H961" s="429"/>
    </row>
    <row r="962" spans="1:8" ht="20.100000000000001" customHeight="1">
      <c r="A962" s="420"/>
      <c r="B962" s="425"/>
      <c r="C962" s="420"/>
      <c r="D962" s="420"/>
      <c r="E962" s="420"/>
      <c r="F962" s="420"/>
      <c r="G962" s="429"/>
      <c r="H962" s="429"/>
    </row>
    <row r="963" spans="1:8" ht="20.100000000000001" customHeight="1">
      <c r="A963" s="420"/>
      <c r="B963" s="425"/>
      <c r="C963" s="420"/>
      <c r="D963" s="420"/>
      <c r="E963" s="420"/>
      <c r="F963" s="420"/>
      <c r="G963" s="429"/>
      <c r="H963" s="429"/>
    </row>
    <row r="964" spans="1:8" ht="20.100000000000001" customHeight="1">
      <c r="A964" s="420"/>
      <c r="B964" s="425"/>
      <c r="C964" s="420"/>
      <c r="D964" s="420"/>
      <c r="E964" s="420"/>
      <c r="F964" s="420"/>
      <c r="G964" s="429"/>
      <c r="H964" s="429"/>
    </row>
    <row r="965" spans="1:8" ht="20.100000000000001" customHeight="1">
      <c r="A965" s="420"/>
      <c r="B965" s="425"/>
      <c r="C965" s="420"/>
      <c r="D965" s="420"/>
      <c r="E965" s="420"/>
      <c r="F965" s="420"/>
      <c r="G965" s="429"/>
      <c r="H965" s="429"/>
    </row>
    <row r="966" spans="1:8" ht="20.100000000000001" customHeight="1">
      <c r="A966" s="420"/>
      <c r="B966" s="425"/>
      <c r="C966" s="420"/>
      <c r="D966" s="420"/>
      <c r="E966" s="420"/>
      <c r="F966" s="420"/>
      <c r="G966" s="429"/>
      <c r="H966" s="429"/>
    </row>
    <row r="967" spans="1:8" ht="20.100000000000001" customHeight="1">
      <c r="A967" s="420"/>
      <c r="B967" s="425"/>
      <c r="C967" s="420"/>
      <c r="D967" s="420"/>
      <c r="E967" s="420"/>
      <c r="F967" s="420"/>
      <c r="G967" s="429"/>
      <c r="H967" s="429"/>
    </row>
    <row r="968" spans="1:8" ht="20.100000000000001" customHeight="1">
      <c r="A968" s="420"/>
      <c r="B968" s="425"/>
      <c r="C968" s="420"/>
      <c r="D968" s="420"/>
      <c r="E968" s="420"/>
      <c r="F968" s="420"/>
      <c r="G968" s="429"/>
      <c r="H968" s="429"/>
    </row>
    <row r="969" spans="1:8" ht="20.100000000000001" customHeight="1">
      <c r="A969" s="420"/>
      <c r="B969" s="425"/>
      <c r="C969" s="420"/>
      <c r="D969" s="420"/>
      <c r="E969" s="420"/>
      <c r="F969" s="420"/>
      <c r="G969" s="429"/>
      <c r="H969" s="429"/>
    </row>
    <row r="970" spans="1:8" ht="20.100000000000001" customHeight="1">
      <c r="A970" s="420"/>
      <c r="B970" s="425"/>
      <c r="C970" s="420"/>
      <c r="D970" s="420"/>
      <c r="E970" s="420"/>
      <c r="F970" s="420"/>
      <c r="G970" s="429"/>
      <c r="H970" s="429"/>
    </row>
    <row r="971" spans="1:8" ht="20.100000000000001" customHeight="1">
      <c r="A971" s="420"/>
      <c r="B971" s="425"/>
      <c r="C971" s="420"/>
      <c r="D971" s="420"/>
      <c r="E971" s="420"/>
      <c r="F971" s="420"/>
      <c r="G971" s="429"/>
      <c r="H971" s="429"/>
    </row>
    <row r="972" spans="1:8" ht="20.100000000000001" customHeight="1">
      <c r="A972" s="420"/>
      <c r="B972" s="425"/>
      <c r="C972" s="420"/>
      <c r="D972" s="420"/>
      <c r="E972" s="420"/>
      <c r="F972" s="420"/>
      <c r="G972" s="429"/>
      <c r="H972" s="429"/>
    </row>
    <row r="973" spans="1:8" ht="20.100000000000001" customHeight="1">
      <c r="A973" s="420"/>
      <c r="B973" s="425"/>
      <c r="C973" s="420"/>
      <c r="D973" s="420"/>
      <c r="E973" s="420"/>
      <c r="F973" s="420"/>
      <c r="G973" s="429"/>
      <c r="H973" s="429"/>
    </row>
    <row r="974" spans="1:8" ht="20.100000000000001" customHeight="1">
      <c r="A974" s="420"/>
      <c r="B974" s="425"/>
      <c r="C974" s="420"/>
      <c r="D974" s="420"/>
      <c r="E974" s="420"/>
      <c r="F974" s="420"/>
      <c r="G974" s="429"/>
      <c r="H974" s="429"/>
    </row>
    <row r="975" spans="1:8" ht="20.100000000000001" customHeight="1">
      <c r="A975" s="420"/>
      <c r="B975" s="425"/>
      <c r="C975" s="420"/>
      <c r="D975" s="420"/>
      <c r="E975" s="420"/>
      <c r="F975" s="420"/>
      <c r="G975" s="429"/>
      <c r="H975" s="429"/>
    </row>
    <row r="976" spans="1:8" ht="20.100000000000001" customHeight="1">
      <c r="A976" s="420"/>
      <c r="B976" s="425"/>
      <c r="C976" s="420"/>
      <c r="D976" s="420"/>
      <c r="E976" s="420"/>
      <c r="F976" s="420"/>
      <c r="G976" s="429"/>
      <c r="H976" s="429"/>
    </row>
    <row r="977" spans="1:8" ht="20.100000000000001" customHeight="1">
      <c r="A977" s="420"/>
      <c r="B977" s="425"/>
      <c r="C977" s="420"/>
      <c r="D977" s="420"/>
      <c r="E977" s="420"/>
      <c r="F977" s="420"/>
      <c r="G977" s="429"/>
      <c r="H977" s="429"/>
    </row>
    <row r="978" spans="1:8" ht="20.100000000000001" customHeight="1">
      <c r="A978" s="420"/>
      <c r="B978" s="425"/>
      <c r="C978" s="420"/>
      <c r="D978" s="420"/>
      <c r="E978" s="420"/>
      <c r="F978" s="420"/>
      <c r="G978" s="429"/>
      <c r="H978" s="429"/>
    </row>
    <row r="979" spans="1:8" ht="20.100000000000001" customHeight="1">
      <c r="A979" s="420"/>
      <c r="B979" s="425"/>
      <c r="C979" s="420"/>
      <c r="D979" s="420"/>
      <c r="E979" s="420"/>
      <c r="F979" s="420"/>
      <c r="G979" s="429"/>
      <c r="H979" s="429"/>
    </row>
    <row r="980" spans="1:8" ht="20.100000000000001" customHeight="1">
      <c r="A980" s="420"/>
      <c r="B980" s="425"/>
      <c r="C980" s="420"/>
      <c r="D980" s="420"/>
      <c r="E980" s="420"/>
      <c r="F980" s="420"/>
      <c r="G980" s="429"/>
      <c r="H980" s="429"/>
    </row>
    <row r="981" spans="1:8" ht="20.100000000000001" customHeight="1">
      <c r="A981" s="420"/>
      <c r="B981" s="425"/>
      <c r="C981" s="420"/>
      <c r="D981" s="420"/>
      <c r="E981" s="420"/>
      <c r="F981" s="420"/>
      <c r="G981" s="429"/>
      <c r="H981" s="429"/>
    </row>
    <row r="982" spans="1:8" ht="20.100000000000001" customHeight="1">
      <c r="A982" s="420"/>
      <c r="B982" s="425"/>
      <c r="C982" s="420"/>
      <c r="D982" s="420"/>
      <c r="E982" s="420"/>
      <c r="F982" s="420"/>
      <c r="G982" s="429"/>
      <c r="H982" s="429"/>
    </row>
    <row r="983" spans="1:8" ht="20.100000000000001" customHeight="1">
      <c r="A983" s="420"/>
      <c r="B983" s="425"/>
      <c r="C983" s="420"/>
      <c r="D983" s="420"/>
      <c r="E983" s="420"/>
      <c r="F983" s="420"/>
      <c r="G983" s="429"/>
      <c r="H983" s="429"/>
    </row>
    <row r="984" spans="1:8" ht="20.100000000000001" customHeight="1">
      <c r="A984" s="420"/>
      <c r="B984" s="425"/>
      <c r="C984" s="420"/>
      <c r="D984" s="420"/>
      <c r="E984" s="420"/>
      <c r="F984" s="420"/>
      <c r="G984" s="429"/>
      <c r="H984" s="429"/>
    </row>
    <row r="985" spans="1:8" ht="20.100000000000001" customHeight="1">
      <c r="A985" s="420"/>
      <c r="B985" s="425"/>
      <c r="C985" s="420"/>
      <c r="D985" s="420"/>
      <c r="E985" s="420"/>
      <c r="F985" s="420"/>
      <c r="G985" s="429"/>
      <c r="H985" s="429"/>
    </row>
    <row r="986" spans="1:8" ht="20.100000000000001" customHeight="1">
      <c r="A986" s="420"/>
      <c r="B986" s="425"/>
      <c r="C986" s="420"/>
      <c r="D986" s="420"/>
      <c r="E986" s="420"/>
      <c r="F986" s="420"/>
      <c r="G986" s="429"/>
      <c r="H986" s="429"/>
    </row>
    <row r="987" spans="1:8" ht="20.100000000000001" customHeight="1">
      <c r="A987" s="420"/>
      <c r="B987" s="425"/>
      <c r="C987" s="420"/>
      <c r="D987" s="420"/>
      <c r="E987" s="420"/>
      <c r="F987" s="420"/>
      <c r="G987" s="429"/>
      <c r="H987" s="429"/>
    </row>
    <row r="988" spans="1:8" ht="20.100000000000001" customHeight="1">
      <c r="A988" s="420"/>
      <c r="B988" s="425"/>
      <c r="C988" s="420"/>
      <c r="D988" s="420"/>
      <c r="E988" s="420"/>
      <c r="F988" s="420"/>
      <c r="G988" s="429"/>
      <c r="H988" s="429"/>
    </row>
    <row r="989" spans="1:8" ht="20.100000000000001" customHeight="1">
      <c r="A989" s="420"/>
      <c r="B989" s="425"/>
      <c r="C989" s="420"/>
      <c r="D989" s="420"/>
      <c r="E989" s="420"/>
      <c r="F989" s="420"/>
      <c r="G989" s="429"/>
      <c r="H989" s="429"/>
    </row>
    <row r="990" spans="1:8" ht="20.100000000000001" customHeight="1">
      <c r="A990" s="420"/>
      <c r="B990" s="425"/>
      <c r="C990" s="420"/>
      <c r="D990" s="420"/>
      <c r="E990" s="420"/>
      <c r="F990" s="420"/>
      <c r="G990" s="429"/>
      <c r="H990" s="429"/>
    </row>
    <row r="991" spans="1:8" ht="20.100000000000001" customHeight="1">
      <c r="A991" s="420"/>
      <c r="B991" s="425"/>
      <c r="C991" s="420"/>
      <c r="D991" s="420"/>
      <c r="E991" s="420"/>
      <c r="F991" s="420"/>
      <c r="G991" s="429"/>
      <c r="H991" s="429"/>
    </row>
    <row r="992" spans="1:8" ht="20.100000000000001" customHeight="1">
      <c r="A992" s="420"/>
      <c r="B992" s="425"/>
      <c r="C992" s="420"/>
      <c r="D992" s="420"/>
      <c r="E992" s="420"/>
      <c r="F992" s="420"/>
      <c r="G992" s="429"/>
      <c r="H992" s="429"/>
    </row>
    <row r="993" spans="1:8" ht="20.100000000000001" customHeight="1">
      <c r="A993" s="420"/>
      <c r="B993" s="425"/>
      <c r="C993" s="420"/>
      <c r="D993" s="420"/>
      <c r="E993" s="420"/>
      <c r="F993" s="420"/>
      <c r="G993" s="429"/>
      <c r="H993" s="429"/>
    </row>
    <row r="994" spans="1:8" ht="20.100000000000001" customHeight="1">
      <c r="A994" s="420"/>
      <c r="B994" s="425"/>
      <c r="C994" s="420"/>
      <c r="D994" s="420"/>
      <c r="E994" s="420"/>
      <c r="F994" s="420"/>
      <c r="G994" s="429"/>
      <c r="H994" s="429"/>
    </row>
    <row r="995" spans="1:8" ht="20.100000000000001" customHeight="1">
      <c r="A995" s="420"/>
      <c r="B995" s="425"/>
      <c r="C995" s="420"/>
      <c r="D995" s="420"/>
      <c r="E995" s="420"/>
      <c r="F995" s="420"/>
      <c r="G995" s="429"/>
      <c r="H995" s="429"/>
    </row>
    <row r="996" spans="1:8" ht="20.100000000000001" customHeight="1">
      <c r="A996" s="420"/>
      <c r="B996" s="425"/>
      <c r="C996" s="420"/>
      <c r="D996" s="420"/>
      <c r="E996" s="420"/>
      <c r="F996" s="420"/>
      <c r="G996" s="429"/>
      <c r="H996" s="429"/>
    </row>
    <row r="997" spans="1:8" ht="20.100000000000001" customHeight="1">
      <c r="A997" s="420"/>
      <c r="B997" s="425"/>
      <c r="C997" s="420"/>
      <c r="D997" s="420"/>
      <c r="E997" s="420"/>
      <c r="F997" s="420"/>
      <c r="G997" s="429"/>
      <c r="H997" s="429"/>
    </row>
    <row r="998" spans="1:8" ht="20.100000000000001" customHeight="1">
      <c r="A998" s="420"/>
      <c r="B998" s="425"/>
      <c r="C998" s="420"/>
      <c r="D998" s="420"/>
      <c r="E998" s="420"/>
      <c r="F998" s="420"/>
      <c r="G998" s="429"/>
      <c r="H998" s="429"/>
    </row>
    <row r="999" spans="1:8" ht="20.100000000000001" customHeight="1">
      <c r="A999" s="420"/>
      <c r="B999" s="425"/>
      <c r="C999" s="420"/>
      <c r="D999" s="420"/>
      <c r="E999" s="420"/>
      <c r="F999" s="420"/>
      <c r="G999" s="429"/>
      <c r="H999" s="429"/>
    </row>
    <row r="1000" spans="1:8" ht="20.100000000000001" customHeight="1">
      <c r="A1000" s="420"/>
      <c r="B1000" s="425"/>
      <c r="C1000" s="420"/>
      <c r="D1000" s="420"/>
      <c r="E1000" s="420"/>
      <c r="F1000" s="420"/>
      <c r="G1000" s="429"/>
      <c r="H1000" s="429"/>
    </row>
    <row r="1001" spans="1:8" ht="20.100000000000001" customHeight="1">
      <c r="A1001" s="420"/>
      <c r="B1001" s="425"/>
      <c r="C1001" s="420"/>
      <c r="D1001" s="420"/>
      <c r="E1001" s="420"/>
      <c r="F1001" s="420"/>
      <c r="G1001" s="429"/>
      <c r="H1001" s="429"/>
    </row>
    <row r="1002" spans="1:8" ht="20.100000000000001" customHeight="1">
      <c r="A1002" s="420"/>
      <c r="B1002" s="425"/>
      <c r="C1002" s="420"/>
      <c r="D1002" s="420"/>
      <c r="E1002" s="420"/>
      <c r="F1002" s="420"/>
      <c r="G1002" s="429"/>
      <c r="H1002" s="429"/>
    </row>
    <row r="1003" spans="1:8" ht="20.100000000000001" customHeight="1">
      <c r="A1003" s="420"/>
      <c r="B1003" s="425"/>
      <c r="C1003" s="420"/>
      <c r="D1003" s="420"/>
      <c r="E1003" s="420"/>
      <c r="F1003" s="420"/>
      <c r="G1003" s="429"/>
      <c r="H1003" s="429"/>
    </row>
    <row r="1004" spans="1:8" ht="20.100000000000001" customHeight="1">
      <c r="A1004" s="420"/>
      <c r="B1004" s="425"/>
      <c r="C1004" s="420"/>
      <c r="D1004" s="420"/>
      <c r="E1004" s="420"/>
      <c r="F1004" s="420"/>
      <c r="G1004" s="429"/>
      <c r="H1004" s="429"/>
    </row>
    <row r="1005" spans="1:8" ht="20.100000000000001" customHeight="1">
      <c r="A1005" s="420"/>
      <c r="B1005" s="425"/>
      <c r="C1005" s="420"/>
      <c r="D1005" s="420"/>
      <c r="E1005" s="420"/>
      <c r="F1005" s="420"/>
      <c r="G1005" s="429"/>
      <c r="H1005" s="429"/>
    </row>
    <row r="1006" spans="1:8" ht="20.100000000000001" customHeight="1">
      <c r="A1006" s="420"/>
      <c r="B1006" s="425"/>
      <c r="C1006" s="420"/>
      <c r="D1006" s="420"/>
      <c r="E1006" s="420"/>
      <c r="F1006" s="420"/>
      <c r="G1006" s="429"/>
      <c r="H1006" s="429"/>
    </row>
    <row r="1007" spans="1:8" ht="20.100000000000001" customHeight="1">
      <c r="A1007" s="420"/>
      <c r="B1007" s="425"/>
      <c r="C1007" s="420"/>
      <c r="D1007" s="420"/>
      <c r="E1007" s="420"/>
      <c r="F1007" s="420"/>
      <c r="G1007" s="429"/>
      <c r="H1007" s="429"/>
    </row>
    <row r="1008" spans="1:8" ht="20.100000000000001" customHeight="1">
      <c r="A1008" s="420"/>
      <c r="B1008" s="425"/>
      <c r="C1008" s="420"/>
      <c r="D1008" s="420"/>
      <c r="E1008" s="420"/>
      <c r="F1008" s="420"/>
      <c r="G1008" s="429"/>
      <c r="H1008" s="429"/>
    </row>
    <row r="1009" spans="1:8" ht="20.100000000000001" customHeight="1">
      <c r="A1009" s="420"/>
      <c r="B1009" s="425"/>
      <c r="C1009" s="420"/>
      <c r="D1009" s="420"/>
      <c r="E1009" s="420"/>
      <c r="F1009" s="420"/>
      <c r="G1009" s="429"/>
      <c r="H1009" s="429"/>
    </row>
    <row r="1010" spans="1:8" ht="20.100000000000001" customHeight="1">
      <c r="A1010" s="420"/>
      <c r="B1010" s="425"/>
      <c r="C1010" s="420"/>
      <c r="D1010" s="420"/>
      <c r="E1010" s="420"/>
      <c r="F1010" s="420"/>
      <c r="G1010" s="429"/>
      <c r="H1010" s="429"/>
    </row>
    <row r="1011" spans="1:8" ht="20.100000000000001" customHeight="1">
      <c r="A1011" s="420"/>
      <c r="B1011" s="425"/>
      <c r="C1011" s="420"/>
      <c r="D1011" s="420"/>
      <c r="E1011" s="420"/>
      <c r="F1011" s="420"/>
      <c r="G1011" s="429"/>
      <c r="H1011" s="429"/>
    </row>
    <row r="1012" spans="1:8" ht="20.100000000000001" customHeight="1">
      <c r="A1012" s="420"/>
      <c r="B1012" s="425"/>
      <c r="C1012" s="420"/>
      <c r="D1012" s="420"/>
      <c r="E1012" s="420"/>
      <c r="F1012" s="420"/>
      <c r="G1012" s="429"/>
      <c r="H1012" s="429"/>
    </row>
    <row r="1013" spans="1:8" ht="20.100000000000001" customHeight="1">
      <c r="A1013" s="420"/>
      <c r="B1013" s="425"/>
      <c r="C1013" s="420"/>
      <c r="D1013" s="420"/>
      <c r="E1013" s="420"/>
      <c r="F1013" s="420"/>
      <c r="G1013" s="429"/>
      <c r="H1013" s="429"/>
    </row>
    <row r="1014" spans="1:8" ht="20.100000000000001" customHeight="1">
      <c r="A1014" s="420"/>
      <c r="B1014" s="425"/>
      <c r="C1014" s="420"/>
      <c r="D1014" s="420"/>
      <c r="E1014" s="420"/>
      <c r="F1014" s="420"/>
      <c r="G1014" s="429"/>
      <c r="H1014" s="429"/>
    </row>
    <row r="1015" spans="1:8" ht="20.100000000000001" customHeight="1">
      <c r="A1015" s="420"/>
      <c r="B1015" s="425"/>
      <c r="C1015" s="420"/>
      <c r="D1015" s="420"/>
      <c r="E1015" s="420"/>
      <c r="F1015" s="420"/>
      <c r="G1015" s="429"/>
      <c r="H1015" s="429"/>
    </row>
    <row r="1016" spans="1:8" ht="20.100000000000001" customHeight="1">
      <c r="A1016" s="420"/>
      <c r="B1016" s="425"/>
      <c r="C1016" s="420"/>
      <c r="D1016" s="420"/>
      <c r="E1016" s="420"/>
      <c r="F1016" s="420"/>
      <c r="G1016" s="429"/>
      <c r="H1016" s="429"/>
    </row>
    <row r="1017" spans="1:8" ht="20.100000000000001" customHeight="1">
      <c r="A1017" s="420"/>
      <c r="B1017" s="425"/>
      <c r="C1017" s="420"/>
      <c r="D1017" s="420"/>
      <c r="E1017" s="420"/>
      <c r="F1017" s="420"/>
      <c r="G1017" s="429"/>
      <c r="H1017" s="429"/>
    </row>
    <row r="1018" spans="1:8" ht="20.100000000000001" customHeight="1">
      <c r="A1018" s="420"/>
      <c r="B1018" s="425"/>
      <c r="C1018" s="420"/>
      <c r="D1018" s="420"/>
      <c r="E1018" s="420"/>
      <c r="F1018" s="420"/>
      <c r="G1018" s="429"/>
      <c r="H1018" s="429"/>
    </row>
    <row r="1019" spans="1:8" ht="20.100000000000001" customHeight="1">
      <c r="A1019" s="420"/>
      <c r="B1019" s="425"/>
      <c r="C1019" s="420"/>
      <c r="D1019" s="420"/>
      <c r="E1019" s="420"/>
      <c r="F1019" s="420"/>
      <c r="G1019" s="429"/>
      <c r="H1019" s="429"/>
    </row>
    <row r="1020" spans="1:8" ht="20.100000000000001" customHeight="1">
      <c r="A1020" s="420"/>
      <c r="B1020" s="425"/>
      <c r="C1020" s="420"/>
      <c r="D1020" s="420"/>
      <c r="E1020" s="420"/>
      <c r="F1020" s="420"/>
      <c r="G1020" s="429"/>
      <c r="H1020" s="429"/>
    </row>
    <row r="1021" spans="1:8" ht="20.100000000000001" customHeight="1">
      <c r="A1021" s="420"/>
      <c r="B1021" s="425"/>
      <c r="C1021" s="420"/>
      <c r="D1021" s="420"/>
      <c r="E1021" s="420"/>
      <c r="F1021" s="420"/>
      <c r="G1021" s="429"/>
      <c r="H1021" s="429"/>
    </row>
    <row r="1022" spans="1:8" ht="20.100000000000001" customHeight="1">
      <c r="A1022" s="420"/>
      <c r="B1022" s="425"/>
      <c r="C1022" s="420"/>
      <c r="D1022" s="420"/>
      <c r="E1022" s="420"/>
      <c r="F1022" s="420"/>
      <c r="G1022" s="429"/>
      <c r="H1022" s="429"/>
    </row>
    <row r="1023" spans="1:8" ht="20.100000000000001" customHeight="1">
      <c r="A1023" s="420"/>
      <c r="B1023" s="425"/>
      <c r="C1023" s="420"/>
      <c r="D1023" s="420"/>
      <c r="E1023" s="420"/>
      <c r="F1023" s="420"/>
      <c r="G1023" s="429"/>
      <c r="H1023" s="429"/>
    </row>
    <row r="1024" spans="1:8" ht="20.100000000000001" customHeight="1">
      <c r="A1024" s="420"/>
      <c r="B1024" s="425"/>
      <c r="C1024" s="420"/>
      <c r="D1024" s="420"/>
      <c r="E1024" s="420"/>
      <c r="F1024" s="420"/>
      <c r="G1024" s="429"/>
      <c r="H1024" s="429"/>
    </row>
    <row r="1025" spans="1:8" ht="20.100000000000001" customHeight="1">
      <c r="A1025" s="420"/>
      <c r="B1025" s="425"/>
      <c r="C1025" s="420"/>
      <c r="D1025" s="420"/>
      <c r="E1025" s="420"/>
      <c r="F1025" s="420"/>
      <c r="G1025" s="429"/>
      <c r="H1025" s="429"/>
    </row>
    <row r="1026" spans="1:8" ht="20.100000000000001" customHeight="1">
      <c r="A1026" s="420"/>
      <c r="B1026" s="425"/>
      <c r="C1026" s="420"/>
      <c r="D1026" s="420"/>
      <c r="E1026" s="420"/>
      <c r="F1026" s="420"/>
      <c r="G1026" s="429"/>
      <c r="H1026" s="429"/>
    </row>
    <row r="1027" spans="1:8" ht="20.100000000000001" customHeight="1">
      <c r="A1027" s="420"/>
      <c r="B1027" s="425"/>
      <c r="C1027" s="420"/>
      <c r="D1027" s="420"/>
      <c r="E1027" s="420"/>
      <c r="F1027" s="420"/>
      <c r="G1027" s="429"/>
      <c r="H1027" s="429"/>
    </row>
    <row r="1028" spans="1:8" ht="20.100000000000001" customHeight="1">
      <c r="A1028" s="420"/>
      <c r="B1028" s="425"/>
      <c r="C1028" s="420"/>
      <c r="D1028" s="420"/>
      <c r="E1028" s="420"/>
      <c r="F1028" s="420"/>
      <c r="G1028" s="429"/>
      <c r="H1028" s="429"/>
    </row>
    <row r="1029" spans="1:8" ht="20.100000000000001" customHeight="1">
      <c r="A1029" s="420"/>
      <c r="B1029" s="425"/>
      <c r="C1029" s="420"/>
      <c r="D1029" s="420"/>
      <c r="E1029" s="420"/>
      <c r="F1029" s="420"/>
      <c r="G1029" s="429"/>
      <c r="H1029" s="429"/>
    </row>
    <row r="1030" spans="1:8" ht="20.100000000000001" customHeight="1">
      <c r="A1030" s="420"/>
      <c r="B1030" s="425"/>
      <c r="C1030" s="420"/>
      <c r="D1030" s="420"/>
      <c r="E1030" s="420"/>
      <c r="F1030" s="420"/>
      <c r="G1030" s="429"/>
      <c r="H1030" s="429"/>
    </row>
    <row r="1031" spans="1:8" ht="20.100000000000001" customHeight="1">
      <c r="A1031" s="420"/>
      <c r="B1031" s="425"/>
      <c r="C1031" s="420"/>
      <c r="D1031" s="420"/>
      <c r="E1031" s="420"/>
      <c r="F1031" s="420"/>
      <c r="G1031" s="429"/>
      <c r="H1031" s="429"/>
    </row>
    <row r="1032" spans="1:8" ht="20.100000000000001" customHeight="1">
      <c r="A1032" s="420"/>
      <c r="B1032" s="425"/>
      <c r="C1032" s="420"/>
      <c r="D1032" s="420"/>
      <c r="E1032" s="420"/>
      <c r="F1032" s="420"/>
      <c r="G1032" s="429"/>
      <c r="H1032" s="429"/>
    </row>
    <row r="1033" spans="1:8" ht="20.100000000000001" customHeight="1">
      <c r="A1033" s="420"/>
      <c r="B1033" s="425"/>
      <c r="C1033" s="420"/>
      <c r="D1033" s="420"/>
      <c r="E1033" s="420"/>
      <c r="F1033" s="420"/>
      <c r="G1033" s="429"/>
      <c r="H1033" s="429"/>
    </row>
    <row r="1034" spans="1:8" ht="20.100000000000001" customHeight="1">
      <c r="A1034" s="420"/>
      <c r="B1034" s="425"/>
      <c r="C1034" s="420"/>
      <c r="D1034" s="420"/>
      <c r="E1034" s="420"/>
      <c r="F1034" s="420"/>
      <c r="G1034" s="429"/>
      <c r="H1034" s="429"/>
    </row>
    <row r="1035" spans="1:8" ht="20.100000000000001" customHeight="1">
      <c r="A1035" s="420"/>
      <c r="B1035" s="425"/>
      <c r="C1035" s="420"/>
      <c r="D1035" s="420"/>
      <c r="E1035" s="420"/>
      <c r="F1035" s="420"/>
      <c r="G1035" s="429"/>
      <c r="H1035" s="429"/>
    </row>
    <row r="1036" spans="1:8" ht="20.100000000000001" customHeight="1">
      <c r="A1036" s="420"/>
      <c r="B1036" s="425"/>
      <c r="C1036" s="420"/>
      <c r="D1036" s="420"/>
      <c r="E1036" s="420"/>
      <c r="F1036" s="420"/>
      <c r="G1036" s="429"/>
      <c r="H1036" s="429"/>
    </row>
    <row r="1037" spans="1:8" ht="20.100000000000001" customHeight="1">
      <c r="A1037" s="420"/>
      <c r="B1037" s="425"/>
      <c r="C1037" s="420"/>
      <c r="D1037" s="420"/>
      <c r="E1037" s="420"/>
      <c r="F1037" s="420"/>
      <c r="G1037" s="429"/>
      <c r="H1037" s="429"/>
    </row>
    <row r="1038" spans="1:8" ht="20.100000000000001" customHeight="1">
      <c r="A1038" s="420"/>
      <c r="B1038" s="425"/>
      <c r="C1038" s="420"/>
      <c r="D1038" s="420"/>
      <c r="E1038" s="420"/>
      <c r="F1038" s="420"/>
      <c r="G1038" s="429"/>
      <c r="H1038" s="429"/>
    </row>
    <row r="1039" spans="1:8" ht="20.100000000000001" customHeight="1">
      <c r="A1039" s="420"/>
      <c r="B1039" s="425"/>
      <c r="C1039" s="420"/>
      <c r="D1039" s="420"/>
      <c r="E1039" s="420"/>
      <c r="F1039" s="420"/>
      <c r="G1039" s="429"/>
      <c r="H1039" s="429"/>
    </row>
    <row r="1040" spans="1:8" ht="20.100000000000001" customHeight="1">
      <c r="A1040" s="420"/>
      <c r="B1040" s="425"/>
      <c r="C1040" s="420"/>
      <c r="D1040" s="420"/>
      <c r="E1040" s="420"/>
      <c r="F1040" s="420"/>
      <c r="G1040" s="429"/>
      <c r="H1040" s="429"/>
    </row>
    <row r="1041" spans="1:8" ht="20.100000000000001" customHeight="1">
      <c r="A1041" s="420"/>
      <c r="B1041" s="425"/>
      <c r="C1041" s="420"/>
      <c r="D1041" s="420"/>
      <c r="E1041" s="420"/>
      <c r="F1041" s="420"/>
      <c r="G1041" s="429"/>
      <c r="H1041" s="429"/>
    </row>
    <row r="1042" spans="1:8" ht="20.100000000000001" customHeight="1">
      <c r="A1042" s="420"/>
      <c r="B1042" s="425"/>
      <c r="C1042" s="420"/>
      <c r="D1042" s="420"/>
      <c r="E1042" s="420"/>
      <c r="F1042" s="420"/>
      <c r="G1042" s="429"/>
      <c r="H1042" s="429"/>
    </row>
    <row r="1043" spans="1:8" ht="20.100000000000001" customHeight="1">
      <c r="A1043" s="420"/>
      <c r="B1043" s="425"/>
      <c r="C1043" s="420"/>
      <c r="D1043" s="420"/>
      <c r="E1043" s="420"/>
      <c r="F1043" s="420"/>
      <c r="G1043" s="429"/>
      <c r="H1043" s="429"/>
    </row>
    <row r="1044" spans="1:8" ht="20.100000000000001" customHeight="1">
      <c r="A1044" s="420"/>
      <c r="B1044" s="425"/>
      <c r="C1044" s="420"/>
      <c r="D1044" s="420"/>
      <c r="E1044" s="420"/>
      <c r="F1044" s="420"/>
      <c r="G1044" s="429"/>
      <c r="H1044" s="429"/>
    </row>
    <row r="1045" spans="1:8" ht="20.100000000000001" customHeight="1">
      <c r="A1045" s="420"/>
      <c r="B1045" s="425"/>
      <c r="C1045" s="420"/>
      <c r="D1045" s="420"/>
      <c r="E1045" s="420"/>
      <c r="F1045" s="420"/>
      <c r="G1045" s="429"/>
      <c r="H1045" s="429"/>
    </row>
    <row r="1046" spans="1:8" ht="20.100000000000001" customHeight="1">
      <c r="A1046" s="420"/>
      <c r="B1046" s="425"/>
      <c r="C1046" s="420"/>
      <c r="D1046" s="420"/>
      <c r="E1046" s="420"/>
      <c r="F1046" s="420"/>
      <c r="G1046" s="429"/>
      <c r="H1046" s="429"/>
    </row>
    <row r="1047" spans="1:8" ht="20.100000000000001" customHeight="1">
      <c r="A1047" s="420"/>
      <c r="B1047" s="425"/>
      <c r="C1047" s="420"/>
      <c r="D1047" s="420"/>
      <c r="E1047" s="420"/>
      <c r="F1047" s="420"/>
      <c r="G1047" s="429"/>
      <c r="H1047" s="429"/>
    </row>
    <row r="1048" spans="1:8" ht="20.100000000000001" customHeight="1">
      <c r="A1048" s="420"/>
      <c r="B1048" s="425"/>
      <c r="C1048" s="420"/>
      <c r="D1048" s="420"/>
      <c r="E1048" s="420"/>
      <c r="F1048" s="420"/>
      <c r="G1048" s="429"/>
      <c r="H1048" s="429"/>
    </row>
    <row r="1049" spans="1:8" ht="20.100000000000001" customHeight="1">
      <c r="A1049" s="420"/>
      <c r="B1049" s="425"/>
      <c r="C1049" s="420"/>
      <c r="D1049" s="420"/>
      <c r="E1049" s="420"/>
      <c r="F1049" s="420"/>
      <c r="G1049" s="429"/>
      <c r="H1049" s="429"/>
    </row>
    <row r="1050" spans="1:8" ht="20.100000000000001" customHeight="1">
      <c r="A1050" s="420"/>
      <c r="B1050" s="425"/>
      <c r="C1050" s="420"/>
      <c r="D1050" s="420"/>
      <c r="E1050" s="420"/>
      <c r="F1050" s="420"/>
      <c r="G1050" s="429"/>
      <c r="H1050" s="429"/>
    </row>
    <row r="1051" spans="1:8" ht="20.100000000000001" customHeight="1">
      <c r="A1051" s="420"/>
      <c r="B1051" s="425"/>
      <c r="C1051" s="420"/>
      <c r="D1051" s="420"/>
      <c r="E1051" s="420"/>
      <c r="F1051" s="420"/>
      <c r="G1051" s="429"/>
      <c r="H1051" s="429"/>
    </row>
    <row r="1052" spans="1:8" ht="20.100000000000001" customHeight="1">
      <c r="A1052" s="420"/>
      <c r="B1052" s="425"/>
      <c r="C1052" s="420"/>
      <c r="D1052" s="420"/>
      <c r="E1052" s="420"/>
      <c r="F1052" s="420"/>
      <c r="G1052" s="429"/>
      <c r="H1052" s="429"/>
    </row>
    <row r="1053" spans="1:8" ht="20.100000000000001" customHeight="1">
      <c r="A1053" s="420"/>
      <c r="B1053" s="425"/>
      <c r="C1053" s="420"/>
      <c r="D1053" s="420"/>
      <c r="E1053" s="420"/>
      <c r="F1053" s="420"/>
      <c r="G1053" s="429"/>
      <c r="H1053" s="429"/>
    </row>
    <row r="1054" spans="1:8" ht="20.100000000000001" customHeight="1">
      <c r="A1054" s="420"/>
      <c r="B1054" s="425"/>
      <c r="C1054" s="420"/>
      <c r="D1054" s="420"/>
      <c r="E1054" s="420"/>
      <c r="F1054" s="420"/>
      <c r="G1054" s="429"/>
      <c r="H1054" s="429"/>
    </row>
    <row r="1055" spans="1:8" ht="20.100000000000001" customHeight="1">
      <c r="A1055" s="420"/>
      <c r="B1055" s="425"/>
      <c r="C1055" s="420"/>
      <c r="D1055" s="420"/>
      <c r="E1055" s="420"/>
      <c r="F1055" s="420"/>
      <c r="G1055" s="429"/>
      <c r="H1055" s="429"/>
    </row>
    <row r="1056" spans="1:8" ht="20.100000000000001" customHeight="1">
      <c r="A1056" s="420"/>
      <c r="B1056" s="425"/>
      <c r="C1056" s="420"/>
      <c r="D1056" s="420"/>
      <c r="E1056" s="420"/>
      <c r="F1056" s="420"/>
      <c r="G1056" s="429"/>
      <c r="H1056" s="429"/>
    </row>
    <row r="1057" spans="1:8" ht="20.100000000000001" customHeight="1">
      <c r="A1057" s="420"/>
      <c r="B1057" s="425"/>
      <c r="C1057" s="420"/>
      <c r="D1057" s="420"/>
      <c r="E1057" s="420"/>
      <c r="F1057" s="420"/>
      <c r="G1057" s="429"/>
      <c r="H1057" s="429"/>
    </row>
    <row r="1058" spans="1:8" ht="20.100000000000001" customHeight="1">
      <c r="A1058" s="420"/>
      <c r="B1058" s="425"/>
      <c r="C1058" s="420"/>
      <c r="D1058" s="420"/>
      <c r="E1058" s="420"/>
      <c r="F1058" s="420"/>
      <c r="G1058" s="429"/>
      <c r="H1058" s="429"/>
    </row>
    <row r="1059" spans="1:8" ht="20.100000000000001" customHeight="1">
      <c r="A1059" s="420"/>
      <c r="B1059" s="425"/>
      <c r="C1059" s="420"/>
      <c r="D1059" s="420"/>
      <c r="E1059" s="420"/>
      <c r="F1059" s="420"/>
      <c r="G1059" s="429"/>
      <c r="H1059" s="429"/>
    </row>
    <row r="1060" spans="1:8" ht="20.100000000000001" customHeight="1">
      <c r="A1060" s="420"/>
      <c r="B1060" s="425"/>
      <c r="C1060" s="420"/>
      <c r="D1060" s="420"/>
      <c r="E1060" s="420"/>
      <c r="F1060" s="420"/>
      <c r="G1060" s="429"/>
      <c r="H1060" s="429"/>
    </row>
    <row r="1061" spans="1:8" ht="20.100000000000001" customHeight="1">
      <c r="A1061" s="420"/>
      <c r="B1061" s="425"/>
      <c r="C1061" s="420"/>
      <c r="D1061" s="420"/>
      <c r="E1061" s="420"/>
      <c r="F1061" s="420"/>
      <c r="G1061" s="429"/>
      <c r="H1061" s="429"/>
    </row>
    <row r="1062" spans="1:8" ht="20.100000000000001" customHeight="1">
      <c r="A1062" s="420"/>
      <c r="B1062" s="425"/>
      <c r="C1062" s="420"/>
      <c r="D1062" s="420"/>
      <c r="E1062" s="420"/>
      <c r="F1062" s="420"/>
      <c r="G1062" s="429"/>
      <c r="H1062" s="429"/>
    </row>
    <row r="1063" spans="1:8" ht="20.100000000000001" customHeight="1">
      <c r="A1063" s="420"/>
      <c r="B1063" s="425"/>
      <c r="C1063" s="420"/>
      <c r="D1063" s="420"/>
      <c r="E1063" s="420"/>
      <c r="F1063" s="420"/>
      <c r="G1063" s="429"/>
      <c r="H1063" s="429"/>
    </row>
    <row r="1064" spans="1:8" ht="20.100000000000001" customHeight="1">
      <c r="A1064" s="420"/>
      <c r="B1064" s="425"/>
      <c r="C1064" s="420"/>
      <c r="D1064" s="420"/>
      <c r="E1064" s="420"/>
      <c r="F1064" s="420"/>
      <c r="G1064" s="429"/>
      <c r="H1064" s="429"/>
    </row>
    <row r="1065" spans="1:8" ht="20.100000000000001" customHeight="1">
      <c r="A1065" s="420"/>
      <c r="B1065" s="425"/>
      <c r="C1065" s="420"/>
      <c r="D1065" s="420"/>
      <c r="E1065" s="420"/>
      <c r="F1065" s="420"/>
      <c r="G1065" s="429"/>
      <c r="H1065" s="429"/>
    </row>
    <row r="1066" spans="1:8" ht="20.100000000000001" customHeight="1">
      <c r="A1066" s="420"/>
      <c r="B1066" s="425"/>
      <c r="C1066" s="420"/>
      <c r="D1066" s="420"/>
      <c r="E1066" s="420"/>
      <c r="F1066" s="420"/>
      <c r="G1066" s="429"/>
      <c r="H1066" s="429"/>
    </row>
    <row r="1067" spans="1:8" ht="20.100000000000001" customHeight="1">
      <c r="A1067" s="420"/>
      <c r="B1067" s="425"/>
      <c r="C1067" s="420"/>
      <c r="D1067" s="420"/>
      <c r="E1067" s="420"/>
      <c r="F1067" s="420"/>
      <c r="G1067" s="429"/>
      <c r="H1067" s="429"/>
    </row>
    <row r="1068" spans="1:8" ht="20.100000000000001" customHeight="1">
      <c r="A1068" s="420"/>
      <c r="B1068" s="425"/>
      <c r="C1068" s="420"/>
      <c r="D1068" s="420"/>
      <c r="E1068" s="420"/>
      <c r="F1068" s="420"/>
      <c r="G1068" s="429"/>
      <c r="H1068" s="429"/>
    </row>
    <row r="1069" spans="1:8" ht="20.100000000000001" customHeight="1">
      <c r="A1069" s="420"/>
      <c r="B1069" s="425"/>
      <c r="C1069" s="420"/>
      <c r="D1069" s="420"/>
      <c r="E1069" s="420"/>
      <c r="F1069" s="420"/>
      <c r="G1069" s="429"/>
      <c r="H1069" s="429"/>
    </row>
    <row r="1070" spans="1:8" ht="20.100000000000001" customHeight="1">
      <c r="A1070" s="420"/>
      <c r="B1070" s="425"/>
      <c r="C1070" s="420"/>
      <c r="D1070" s="420"/>
      <c r="E1070" s="420"/>
      <c r="F1070" s="420"/>
      <c r="G1070" s="429"/>
      <c r="H1070" s="429"/>
    </row>
    <row r="1071" spans="1:8" ht="20.100000000000001" customHeight="1">
      <c r="A1071" s="420"/>
      <c r="B1071" s="425"/>
      <c r="C1071" s="420"/>
      <c r="D1071" s="420"/>
      <c r="E1071" s="420"/>
      <c r="F1071" s="420"/>
      <c r="G1071" s="429"/>
      <c r="H1071" s="429"/>
    </row>
    <row r="1072" spans="1:8" ht="20.100000000000001" customHeight="1">
      <c r="A1072" s="420"/>
      <c r="B1072" s="425"/>
      <c r="C1072" s="420"/>
      <c r="D1072" s="420"/>
      <c r="E1072" s="420"/>
      <c r="F1072" s="420"/>
      <c r="G1072" s="429"/>
      <c r="H1072" s="429"/>
    </row>
    <row r="1073" spans="1:8" ht="20.100000000000001" customHeight="1">
      <c r="A1073" s="420"/>
      <c r="B1073" s="425"/>
      <c r="C1073" s="420"/>
      <c r="D1073" s="420"/>
      <c r="E1073" s="420"/>
      <c r="F1073" s="420"/>
      <c r="G1073" s="429"/>
      <c r="H1073" s="429"/>
    </row>
    <row r="1074" spans="1:8" ht="20.100000000000001" customHeight="1">
      <c r="A1074" s="420"/>
      <c r="B1074" s="425"/>
      <c r="C1074" s="420"/>
      <c r="D1074" s="420"/>
      <c r="E1074" s="420"/>
      <c r="F1074" s="420"/>
      <c r="G1074" s="429"/>
      <c r="H1074" s="429"/>
    </row>
    <row r="1075" spans="1:8" ht="20.100000000000001" customHeight="1">
      <c r="A1075" s="420"/>
      <c r="B1075" s="425"/>
      <c r="C1075" s="420"/>
      <c r="D1075" s="420"/>
      <c r="E1075" s="420"/>
      <c r="F1075" s="420"/>
      <c r="G1075" s="429"/>
      <c r="H1075" s="429"/>
    </row>
    <row r="1076" spans="1:8" ht="20.100000000000001" customHeight="1">
      <c r="A1076" s="420"/>
      <c r="B1076" s="425"/>
      <c r="C1076" s="420"/>
      <c r="D1076" s="420"/>
      <c r="E1076" s="420"/>
      <c r="F1076" s="420"/>
      <c r="G1076" s="429"/>
      <c r="H1076" s="429"/>
    </row>
    <row r="1077" spans="1:8" ht="20.100000000000001" customHeight="1">
      <c r="A1077" s="420"/>
      <c r="B1077" s="425"/>
      <c r="C1077" s="420"/>
      <c r="D1077" s="420"/>
      <c r="E1077" s="420"/>
      <c r="F1077" s="420"/>
      <c r="G1077" s="429"/>
      <c r="H1077" s="429"/>
    </row>
    <row r="1078" spans="1:8" ht="20.100000000000001" customHeight="1">
      <c r="A1078" s="420"/>
      <c r="B1078" s="425"/>
      <c r="C1078" s="420"/>
      <c r="D1078" s="420"/>
      <c r="E1078" s="420"/>
      <c r="F1078" s="420"/>
      <c r="G1078" s="429"/>
      <c r="H1078" s="429"/>
    </row>
    <row r="1079" spans="1:8" ht="20.100000000000001" customHeight="1">
      <c r="A1079" s="420"/>
      <c r="B1079" s="425"/>
      <c r="C1079" s="420"/>
      <c r="D1079" s="420"/>
      <c r="E1079" s="420"/>
      <c r="F1079" s="420"/>
      <c r="G1079" s="429"/>
      <c r="H1079" s="429"/>
    </row>
    <row r="1080" spans="1:8" ht="20.100000000000001" customHeight="1">
      <c r="A1080" s="420"/>
      <c r="B1080" s="425"/>
      <c r="C1080" s="420"/>
      <c r="D1080" s="420"/>
      <c r="E1080" s="420"/>
      <c r="F1080" s="420"/>
      <c r="G1080" s="429"/>
      <c r="H1080" s="429"/>
    </row>
    <row r="1081" spans="1:8" ht="20.100000000000001" customHeight="1">
      <c r="A1081" s="420"/>
      <c r="B1081" s="425"/>
      <c r="C1081" s="420"/>
      <c r="D1081" s="420"/>
      <c r="E1081" s="420"/>
      <c r="F1081" s="420"/>
      <c r="G1081" s="429"/>
      <c r="H1081" s="429"/>
    </row>
    <row r="1082" spans="1:8" ht="20.100000000000001" customHeight="1">
      <c r="A1082" s="420"/>
      <c r="B1082" s="425"/>
      <c r="C1082" s="420"/>
      <c r="D1082" s="420"/>
      <c r="E1082" s="420"/>
      <c r="F1082" s="420"/>
      <c r="G1082" s="429"/>
      <c r="H1082" s="429"/>
    </row>
    <row r="1083" spans="1:8" ht="20.100000000000001" customHeight="1">
      <c r="A1083" s="420"/>
      <c r="B1083" s="425"/>
      <c r="C1083" s="420"/>
      <c r="D1083" s="420"/>
      <c r="E1083" s="420"/>
      <c r="F1083" s="420"/>
      <c r="G1083" s="429"/>
      <c r="H1083" s="429"/>
    </row>
    <row r="1084" spans="1:8" ht="20.100000000000001" customHeight="1">
      <c r="A1084" s="420"/>
      <c r="B1084" s="425"/>
      <c r="C1084" s="420"/>
      <c r="D1084" s="420"/>
      <c r="E1084" s="420"/>
      <c r="F1084" s="420"/>
      <c r="G1084" s="429"/>
      <c r="H1084" s="429"/>
    </row>
    <row r="1085" spans="1:8" ht="20.100000000000001" customHeight="1">
      <c r="A1085" s="420"/>
      <c r="B1085" s="425"/>
      <c r="C1085" s="420"/>
      <c r="D1085" s="420"/>
      <c r="E1085" s="420"/>
      <c r="F1085" s="420"/>
      <c r="G1085" s="429"/>
      <c r="H1085" s="429"/>
    </row>
    <row r="1086" spans="1:8" ht="20.100000000000001" customHeight="1">
      <c r="A1086" s="420"/>
      <c r="B1086" s="425"/>
      <c r="C1086" s="420"/>
      <c r="D1086" s="420"/>
      <c r="E1086" s="420"/>
      <c r="F1086" s="420"/>
      <c r="G1086" s="429"/>
      <c r="H1086" s="429"/>
    </row>
    <row r="1087" spans="1:8" ht="20.100000000000001" customHeight="1">
      <c r="A1087" s="420"/>
      <c r="B1087" s="425"/>
      <c r="C1087" s="420"/>
      <c r="D1087" s="420"/>
      <c r="E1087" s="420"/>
      <c r="F1087" s="420"/>
      <c r="G1087" s="429"/>
      <c r="H1087" s="429"/>
    </row>
    <row r="1088" spans="1:8" ht="20.100000000000001" customHeight="1">
      <c r="A1088" s="420"/>
      <c r="B1088" s="425"/>
      <c r="C1088" s="420"/>
      <c r="D1088" s="420"/>
      <c r="E1088" s="420"/>
      <c r="F1088" s="420"/>
      <c r="G1088" s="429"/>
      <c r="H1088" s="429"/>
    </row>
    <row r="1089" spans="1:8" ht="20.100000000000001" customHeight="1">
      <c r="A1089" s="420"/>
      <c r="B1089" s="425"/>
      <c r="C1089" s="420"/>
      <c r="D1089" s="420"/>
      <c r="E1089" s="420"/>
      <c r="F1089" s="420"/>
      <c r="G1089" s="429"/>
      <c r="H1089" s="429"/>
    </row>
    <row r="1090" spans="1:8" ht="20.100000000000001" customHeight="1">
      <c r="A1090" s="420"/>
      <c r="B1090" s="425"/>
      <c r="C1090" s="420"/>
      <c r="D1090" s="420"/>
      <c r="E1090" s="420"/>
      <c r="F1090" s="420"/>
      <c r="G1090" s="429"/>
      <c r="H1090" s="429"/>
    </row>
    <row r="1091" spans="1:8" ht="20.100000000000001" customHeight="1">
      <c r="A1091" s="420"/>
      <c r="B1091" s="425"/>
      <c r="C1091" s="420"/>
      <c r="D1091" s="420"/>
      <c r="E1091" s="420"/>
      <c r="F1091" s="420"/>
      <c r="G1091" s="429"/>
      <c r="H1091" s="429"/>
    </row>
    <row r="1092" spans="1:8" ht="20.100000000000001" customHeight="1">
      <c r="A1092" s="420"/>
      <c r="B1092" s="425"/>
      <c r="C1092" s="420"/>
      <c r="D1092" s="420"/>
      <c r="E1092" s="420"/>
      <c r="F1092" s="420"/>
      <c r="G1092" s="429"/>
      <c r="H1092" s="429"/>
    </row>
    <row r="1093" spans="1:8" ht="20.100000000000001" customHeight="1">
      <c r="A1093" s="420"/>
      <c r="B1093" s="425"/>
      <c r="C1093" s="420"/>
      <c r="D1093" s="420"/>
      <c r="E1093" s="420"/>
      <c r="F1093" s="420"/>
      <c r="G1093" s="429"/>
      <c r="H1093" s="429"/>
    </row>
    <row r="1094" spans="1:8" ht="20.100000000000001" customHeight="1">
      <c r="A1094" s="420"/>
      <c r="B1094" s="425"/>
      <c r="C1094" s="420"/>
      <c r="D1094" s="420"/>
      <c r="E1094" s="420"/>
      <c r="F1094" s="420"/>
      <c r="G1094" s="429"/>
      <c r="H1094" s="429"/>
    </row>
    <row r="1095" spans="1:8" ht="20.100000000000001" customHeight="1">
      <c r="A1095" s="420"/>
      <c r="B1095" s="425"/>
      <c r="C1095" s="420"/>
      <c r="D1095" s="420"/>
      <c r="E1095" s="420"/>
      <c r="F1095" s="420"/>
      <c r="G1095" s="429"/>
      <c r="H1095" s="429"/>
    </row>
    <row r="1096" spans="1:8" ht="20.100000000000001" customHeight="1">
      <c r="A1096" s="420"/>
      <c r="B1096" s="425"/>
      <c r="C1096" s="420"/>
      <c r="D1096" s="420"/>
      <c r="E1096" s="420"/>
      <c r="F1096" s="420"/>
      <c r="G1096" s="429"/>
      <c r="H1096" s="429"/>
    </row>
    <row r="1097" spans="1:8" ht="20.100000000000001" customHeight="1">
      <c r="A1097" s="420"/>
      <c r="B1097" s="425"/>
      <c r="C1097" s="420"/>
      <c r="D1097" s="420"/>
      <c r="E1097" s="420"/>
      <c r="F1097" s="420"/>
      <c r="G1097" s="429"/>
      <c r="H1097" s="429"/>
    </row>
    <row r="1098" spans="1:8" ht="20.100000000000001" customHeight="1">
      <c r="A1098" s="420"/>
      <c r="B1098" s="425"/>
      <c r="C1098" s="420"/>
      <c r="D1098" s="420"/>
      <c r="E1098" s="420"/>
      <c r="F1098" s="420"/>
      <c r="G1098" s="429"/>
      <c r="H1098" s="429"/>
    </row>
    <row r="1099" spans="1:8" ht="20.100000000000001" customHeight="1">
      <c r="A1099" s="420"/>
      <c r="B1099" s="425"/>
      <c r="C1099" s="420"/>
      <c r="D1099" s="420"/>
      <c r="E1099" s="420"/>
      <c r="F1099" s="420"/>
      <c r="G1099" s="429"/>
      <c r="H1099" s="429"/>
    </row>
    <row r="1100" spans="1:8" ht="20.100000000000001" customHeight="1">
      <c r="A1100" s="420"/>
      <c r="B1100" s="425"/>
      <c r="C1100" s="420"/>
      <c r="D1100" s="420"/>
      <c r="E1100" s="420"/>
      <c r="F1100" s="420"/>
      <c r="G1100" s="429"/>
      <c r="H1100" s="429"/>
    </row>
    <row r="1101" spans="1:8" ht="20.100000000000001" customHeight="1">
      <c r="A1101" s="420"/>
      <c r="B1101" s="425"/>
      <c r="C1101" s="420"/>
      <c r="D1101" s="420"/>
      <c r="E1101" s="420"/>
      <c r="F1101" s="420"/>
      <c r="G1101" s="429"/>
      <c r="H1101" s="429"/>
    </row>
    <row r="1102" spans="1:8" ht="20.100000000000001" customHeight="1">
      <c r="A1102" s="420"/>
      <c r="B1102" s="425"/>
      <c r="C1102" s="420"/>
      <c r="D1102" s="420"/>
      <c r="E1102" s="420"/>
      <c r="F1102" s="420"/>
      <c r="G1102" s="429"/>
      <c r="H1102" s="429"/>
    </row>
    <row r="1103" spans="1:8" ht="20.100000000000001" customHeight="1">
      <c r="A1103" s="420"/>
      <c r="B1103" s="425"/>
      <c r="C1103" s="420"/>
      <c r="D1103" s="420"/>
      <c r="E1103" s="420"/>
      <c r="F1103" s="420"/>
      <c r="G1103" s="429"/>
      <c r="H1103" s="429"/>
    </row>
    <row r="1104" spans="1:8" ht="20.100000000000001" customHeight="1">
      <c r="A1104" s="420"/>
      <c r="B1104" s="425"/>
      <c r="C1104" s="420"/>
      <c r="D1104" s="420"/>
      <c r="E1104" s="420"/>
      <c r="F1104" s="420"/>
      <c r="G1104" s="429"/>
      <c r="H1104" s="429"/>
    </row>
    <row r="1105" spans="1:8" ht="20.100000000000001" customHeight="1">
      <c r="A1105" s="420"/>
      <c r="B1105" s="425"/>
      <c r="C1105" s="420"/>
      <c r="D1105" s="420"/>
      <c r="E1105" s="420"/>
      <c r="F1105" s="420"/>
      <c r="G1105" s="429"/>
      <c r="H1105" s="429"/>
    </row>
    <row r="1106" spans="1:8" ht="20.100000000000001" customHeight="1">
      <c r="A1106" s="420"/>
      <c r="B1106" s="425"/>
      <c r="C1106" s="420"/>
      <c r="D1106" s="420"/>
      <c r="E1106" s="420"/>
      <c r="F1106" s="420"/>
      <c r="G1106" s="429"/>
      <c r="H1106" s="429"/>
    </row>
    <row r="1107" spans="1:8" ht="20.100000000000001" customHeight="1">
      <c r="A1107" s="420"/>
      <c r="B1107" s="425"/>
      <c r="C1107" s="420"/>
      <c r="D1107" s="420"/>
      <c r="E1107" s="420"/>
      <c r="F1107" s="420"/>
      <c r="G1107" s="429"/>
      <c r="H1107" s="429"/>
    </row>
    <row r="1108" spans="1:8" ht="20.100000000000001" customHeight="1">
      <c r="A1108" s="420"/>
      <c r="B1108" s="425"/>
      <c r="C1108" s="420"/>
      <c r="D1108" s="420"/>
      <c r="E1108" s="420"/>
      <c r="F1108" s="420"/>
      <c r="G1108" s="429"/>
      <c r="H1108" s="429"/>
    </row>
    <row r="1109" spans="1:8" ht="20.100000000000001" customHeight="1">
      <c r="A1109" s="420"/>
      <c r="B1109" s="425"/>
      <c r="C1109" s="420"/>
      <c r="D1109" s="420"/>
      <c r="E1109" s="420"/>
      <c r="F1109" s="420"/>
      <c r="G1109" s="429"/>
      <c r="H1109" s="429"/>
    </row>
    <row r="1110" spans="1:8" ht="20.100000000000001" customHeight="1">
      <c r="A1110" s="420"/>
      <c r="B1110" s="425"/>
      <c r="C1110" s="420"/>
      <c r="D1110" s="420"/>
      <c r="E1110" s="420"/>
      <c r="F1110" s="420"/>
      <c r="G1110" s="429"/>
      <c r="H1110" s="429"/>
    </row>
    <row r="1111" spans="1:8" ht="20.100000000000001" customHeight="1">
      <c r="A1111" s="420"/>
      <c r="B1111" s="425"/>
      <c r="C1111" s="420"/>
      <c r="D1111" s="420"/>
      <c r="E1111" s="420"/>
      <c r="F1111" s="420"/>
      <c r="G1111" s="429"/>
      <c r="H1111" s="429"/>
    </row>
    <row r="1112" spans="1:8" ht="20.100000000000001" customHeight="1">
      <c r="A1112" s="420"/>
      <c r="B1112" s="425"/>
      <c r="C1112" s="420"/>
      <c r="D1112" s="420"/>
      <c r="E1112" s="420"/>
      <c r="F1112" s="420"/>
      <c r="G1112" s="429"/>
      <c r="H1112" s="429"/>
    </row>
    <row r="1113" spans="1:8" ht="20.100000000000001" customHeight="1">
      <c r="A1113" s="420"/>
      <c r="B1113" s="425"/>
      <c r="C1113" s="420"/>
      <c r="D1113" s="420"/>
      <c r="E1113" s="420"/>
      <c r="F1113" s="420"/>
      <c r="G1113" s="429"/>
      <c r="H1113" s="429"/>
    </row>
    <row r="1114" spans="1:8" ht="20.100000000000001" customHeight="1">
      <c r="A1114" s="420"/>
      <c r="B1114" s="425"/>
      <c r="C1114" s="420"/>
      <c r="D1114" s="420"/>
      <c r="E1114" s="420"/>
      <c r="F1114" s="420"/>
      <c r="G1114" s="429"/>
      <c r="H1114" s="429"/>
    </row>
    <row r="1115" spans="1:8" ht="20.100000000000001" customHeight="1">
      <c r="A1115" s="420"/>
      <c r="B1115" s="425"/>
      <c r="C1115" s="420"/>
      <c r="D1115" s="420"/>
      <c r="E1115" s="420"/>
      <c r="F1115" s="420"/>
      <c r="G1115" s="429"/>
      <c r="H1115" s="429"/>
    </row>
    <row r="1116" spans="1:8" ht="20.100000000000001" customHeight="1">
      <c r="A1116" s="420"/>
      <c r="B1116" s="425"/>
      <c r="C1116" s="420"/>
      <c r="D1116" s="420"/>
      <c r="E1116" s="420"/>
      <c r="F1116" s="420"/>
      <c r="G1116" s="429"/>
      <c r="H1116" s="429"/>
    </row>
    <row r="1117" spans="1:8" ht="20.100000000000001" customHeight="1">
      <c r="A1117" s="420"/>
      <c r="B1117" s="425"/>
      <c r="C1117" s="420"/>
      <c r="D1117" s="420"/>
      <c r="E1117" s="420"/>
      <c r="F1117" s="420"/>
      <c r="G1117" s="429"/>
      <c r="H1117" s="429"/>
    </row>
    <row r="1118" spans="1:8" ht="20.100000000000001" customHeight="1">
      <c r="A1118" s="420"/>
      <c r="B1118" s="425"/>
      <c r="C1118" s="420"/>
      <c r="D1118" s="420"/>
      <c r="E1118" s="420"/>
      <c r="F1118" s="420"/>
      <c r="G1118" s="429"/>
      <c r="H1118" s="429"/>
    </row>
    <row r="1119" spans="1:8" ht="20.100000000000001" customHeight="1">
      <c r="A1119" s="420"/>
      <c r="B1119" s="425"/>
      <c r="C1119" s="420"/>
      <c r="D1119" s="420"/>
      <c r="E1119" s="420"/>
      <c r="F1119" s="420"/>
      <c r="G1119" s="429"/>
      <c r="H1119" s="429"/>
    </row>
    <row r="1120" spans="1:8" ht="20.100000000000001" customHeight="1">
      <c r="A1120" s="420"/>
      <c r="B1120" s="425"/>
      <c r="C1120" s="420"/>
      <c r="D1120" s="420"/>
      <c r="E1120" s="420"/>
      <c r="F1120" s="420"/>
      <c r="G1120" s="429"/>
      <c r="H1120" s="429"/>
    </row>
    <row r="1121" spans="1:8" ht="20.100000000000001" customHeight="1">
      <c r="A1121" s="420"/>
      <c r="B1121" s="425"/>
      <c r="C1121" s="420"/>
      <c r="D1121" s="420"/>
      <c r="E1121" s="420"/>
      <c r="F1121" s="420"/>
      <c r="G1121" s="429"/>
      <c r="H1121" s="429"/>
    </row>
    <row r="1122" spans="1:8" ht="20.100000000000001" customHeight="1">
      <c r="A1122" s="420"/>
      <c r="B1122" s="425"/>
      <c r="C1122" s="420"/>
      <c r="D1122" s="420"/>
      <c r="E1122" s="420"/>
      <c r="F1122" s="420"/>
      <c r="G1122" s="429"/>
      <c r="H1122" s="429"/>
    </row>
    <row r="1123" spans="1:8" ht="20.100000000000001" customHeight="1">
      <c r="A1123" s="420"/>
      <c r="B1123" s="425"/>
      <c r="C1123" s="420"/>
      <c r="D1123" s="420"/>
      <c r="E1123" s="420"/>
      <c r="F1123" s="420"/>
      <c r="G1123" s="429"/>
      <c r="H1123" s="429"/>
    </row>
    <row r="1124" spans="1:8" ht="20.100000000000001" customHeight="1">
      <c r="A1124" s="420"/>
      <c r="B1124" s="425"/>
      <c r="C1124" s="420"/>
      <c r="D1124" s="420"/>
      <c r="E1124" s="420"/>
      <c r="F1124" s="420"/>
      <c r="G1124" s="429"/>
      <c r="H1124" s="429"/>
    </row>
    <row r="1125" spans="1:8" ht="20.100000000000001" customHeight="1">
      <c r="A1125" s="420"/>
      <c r="B1125" s="425"/>
      <c r="C1125" s="420"/>
      <c r="D1125" s="420"/>
      <c r="E1125" s="420"/>
      <c r="F1125" s="420"/>
      <c r="G1125" s="429"/>
      <c r="H1125" s="429"/>
    </row>
    <row r="1126" spans="1:8" ht="20.100000000000001" customHeight="1">
      <c r="A1126" s="420"/>
      <c r="B1126" s="425"/>
      <c r="C1126" s="420"/>
      <c r="D1126" s="420"/>
      <c r="E1126" s="420"/>
      <c r="F1126" s="420"/>
      <c r="G1126" s="429"/>
      <c r="H1126" s="429"/>
    </row>
    <row r="1127" spans="1:8" ht="20.100000000000001" customHeight="1">
      <c r="A1127" s="420"/>
      <c r="B1127" s="425"/>
      <c r="C1127" s="420"/>
      <c r="D1127" s="420"/>
      <c r="E1127" s="420"/>
      <c r="F1127" s="420"/>
      <c r="G1127" s="429"/>
      <c r="H1127" s="429"/>
    </row>
    <row r="1128" spans="1:8" ht="20.100000000000001" customHeight="1">
      <c r="A1128" s="420"/>
      <c r="B1128" s="425"/>
      <c r="C1128" s="420"/>
      <c r="D1128" s="420"/>
      <c r="E1128" s="420"/>
      <c r="F1128" s="420"/>
      <c r="G1128" s="429"/>
      <c r="H1128" s="429"/>
    </row>
    <row r="1129" spans="1:8" ht="20.100000000000001" customHeight="1">
      <c r="A1129" s="420"/>
      <c r="B1129" s="425"/>
      <c r="C1129" s="420"/>
      <c r="D1129" s="420"/>
      <c r="E1129" s="420"/>
      <c r="F1129" s="420"/>
      <c r="G1129" s="429"/>
      <c r="H1129" s="429"/>
    </row>
    <row r="1130" spans="1:8" ht="20.100000000000001" customHeight="1">
      <c r="A1130" s="420"/>
      <c r="B1130" s="425"/>
      <c r="C1130" s="420"/>
      <c r="D1130" s="420"/>
      <c r="E1130" s="420"/>
      <c r="F1130" s="420"/>
      <c r="G1130" s="429"/>
      <c r="H1130" s="429"/>
    </row>
    <row r="1131" spans="1:8" ht="20.100000000000001" customHeight="1">
      <c r="A1131" s="420"/>
      <c r="B1131" s="425"/>
      <c r="C1131" s="420"/>
      <c r="D1131" s="420"/>
      <c r="E1131" s="420"/>
      <c r="F1131" s="420"/>
      <c r="G1131" s="429"/>
      <c r="H1131" s="429"/>
    </row>
    <row r="1132" spans="1:8" ht="20.100000000000001" customHeight="1">
      <c r="A1132" s="420"/>
      <c r="B1132" s="425"/>
      <c r="C1132" s="420"/>
      <c r="D1132" s="420"/>
      <c r="E1132" s="420"/>
      <c r="F1132" s="420"/>
      <c r="G1132" s="429"/>
      <c r="H1132" s="429"/>
    </row>
    <row r="1133" spans="1:8" ht="20.100000000000001" customHeight="1">
      <c r="A1133" s="420"/>
      <c r="B1133" s="425"/>
      <c r="C1133" s="420"/>
      <c r="D1133" s="420"/>
      <c r="E1133" s="420"/>
      <c r="F1133" s="420"/>
      <c r="G1133" s="429"/>
      <c r="H1133" s="429"/>
    </row>
    <row r="1134" spans="1:8" ht="20.100000000000001" customHeight="1">
      <c r="A1134" s="420"/>
      <c r="B1134" s="425"/>
      <c r="C1134" s="420"/>
      <c r="D1134" s="420"/>
      <c r="E1134" s="420"/>
      <c r="F1134" s="420"/>
      <c r="G1134" s="429"/>
      <c r="H1134" s="429"/>
    </row>
    <row r="1135" spans="1:8" ht="20.100000000000001" customHeight="1">
      <c r="A1135" s="420"/>
      <c r="B1135" s="425"/>
      <c r="C1135" s="420"/>
      <c r="D1135" s="420"/>
      <c r="E1135" s="420"/>
      <c r="F1135" s="420"/>
      <c r="G1135" s="429"/>
      <c r="H1135" s="429"/>
    </row>
    <row r="1136" spans="1:8" ht="20.100000000000001" customHeight="1">
      <c r="A1136" s="420"/>
      <c r="B1136" s="425"/>
      <c r="C1136" s="420"/>
      <c r="D1136" s="420"/>
      <c r="E1136" s="420"/>
      <c r="F1136" s="420"/>
      <c r="G1136" s="429"/>
      <c r="H1136" s="429"/>
    </row>
    <row r="1137" spans="1:8" ht="20.100000000000001" customHeight="1">
      <c r="A1137" s="420"/>
      <c r="B1137" s="425"/>
      <c r="C1137" s="420"/>
      <c r="D1137" s="420"/>
      <c r="E1137" s="420"/>
      <c r="F1137" s="420"/>
      <c r="G1137" s="429"/>
      <c r="H1137" s="429"/>
    </row>
    <row r="1138" spans="1:8" ht="20.100000000000001" customHeight="1">
      <c r="A1138" s="420"/>
      <c r="B1138" s="425"/>
      <c r="C1138" s="420"/>
      <c r="D1138" s="420"/>
      <c r="E1138" s="420"/>
      <c r="F1138" s="420"/>
      <c r="G1138" s="429"/>
      <c r="H1138" s="429"/>
    </row>
    <row r="1139" spans="1:8" ht="20.100000000000001" customHeight="1">
      <c r="A1139" s="420"/>
      <c r="B1139" s="425"/>
      <c r="C1139" s="420"/>
      <c r="D1139" s="420"/>
      <c r="E1139" s="420"/>
      <c r="F1139" s="420"/>
      <c r="G1139" s="429"/>
      <c r="H1139" s="429"/>
    </row>
    <row r="1140" spans="1:8" ht="20.100000000000001" customHeight="1">
      <c r="A1140" s="420"/>
      <c r="B1140" s="425"/>
      <c r="C1140" s="420"/>
      <c r="D1140" s="420"/>
      <c r="E1140" s="420"/>
      <c r="F1140" s="420"/>
      <c r="G1140" s="429"/>
      <c r="H1140" s="429"/>
    </row>
    <row r="1141" spans="1:8" ht="20.100000000000001" customHeight="1">
      <c r="A1141" s="420"/>
      <c r="B1141" s="425"/>
      <c r="C1141" s="420"/>
      <c r="D1141" s="420"/>
      <c r="E1141" s="420"/>
      <c r="F1141" s="420"/>
      <c r="G1141" s="429"/>
      <c r="H1141" s="429"/>
    </row>
    <row r="1142" spans="1:8" ht="20.100000000000001" customHeight="1">
      <c r="A1142" s="420"/>
      <c r="B1142" s="425"/>
      <c r="C1142" s="420"/>
      <c r="D1142" s="420"/>
      <c r="E1142" s="420"/>
      <c r="F1142" s="420"/>
      <c r="G1142" s="429"/>
      <c r="H1142" s="429"/>
    </row>
    <row r="1143" spans="1:8" ht="20.100000000000001" customHeight="1">
      <c r="A1143" s="420"/>
      <c r="B1143" s="425"/>
      <c r="C1143" s="420"/>
      <c r="D1143" s="420"/>
      <c r="E1143" s="420"/>
      <c r="F1143" s="420"/>
      <c r="G1143" s="429"/>
      <c r="H1143" s="429"/>
    </row>
    <row r="1144" spans="1:8" ht="20.100000000000001" customHeight="1">
      <c r="A1144" s="420"/>
      <c r="B1144" s="425"/>
      <c r="C1144" s="420"/>
      <c r="D1144" s="420"/>
      <c r="E1144" s="420"/>
      <c r="F1144" s="420"/>
      <c r="G1144" s="429"/>
      <c r="H1144" s="429"/>
    </row>
    <row r="1145" spans="1:8" ht="20.100000000000001" customHeight="1">
      <c r="A1145" s="420"/>
      <c r="B1145" s="425"/>
      <c r="C1145" s="420"/>
      <c r="D1145" s="420"/>
      <c r="E1145" s="420"/>
      <c r="F1145" s="420"/>
      <c r="G1145" s="429"/>
      <c r="H1145" s="429"/>
    </row>
    <row r="1146" spans="1:8" ht="20.100000000000001" customHeight="1">
      <c r="A1146" s="420"/>
      <c r="B1146" s="425"/>
      <c r="C1146" s="420"/>
      <c r="D1146" s="420"/>
      <c r="E1146" s="420"/>
      <c r="F1146" s="420"/>
      <c r="G1146" s="429"/>
      <c r="H1146" s="429"/>
    </row>
    <row r="1147" spans="1:8" ht="20.100000000000001" customHeight="1">
      <c r="A1147" s="420"/>
      <c r="B1147" s="425"/>
      <c r="C1147" s="420"/>
      <c r="D1147" s="420"/>
      <c r="E1147" s="420"/>
      <c r="F1147" s="420"/>
      <c r="G1147" s="429"/>
      <c r="H1147" s="429"/>
    </row>
    <row r="1148" spans="1:8" ht="20.100000000000001" customHeight="1">
      <c r="A1148" s="420"/>
      <c r="B1148" s="425"/>
      <c r="C1148" s="420"/>
      <c r="D1148" s="420"/>
      <c r="E1148" s="420"/>
      <c r="F1148" s="420"/>
      <c r="G1148" s="429"/>
      <c r="H1148" s="429"/>
    </row>
    <row r="1149" spans="1:8" ht="20.100000000000001" customHeight="1">
      <c r="A1149" s="420"/>
      <c r="B1149" s="425"/>
      <c r="C1149" s="420"/>
      <c r="D1149" s="420"/>
      <c r="E1149" s="420"/>
      <c r="F1149" s="420"/>
      <c r="G1149" s="429"/>
      <c r="H1149" s="429"/>
    </row>
    <row r="1150" spans="1:8" ht="20.100000000000001" customHeight="1">
      <c r="A1150" s="420"/>
      <c r="B1150" s="425"/>
      <c r="C1150" s="420"/>
      <c r="D1150" s="420"/>
      <c r="E1150" s="420"/>
      <c r="F1150" s="420"/>
      <c r="G1150" s="429"/>
      <c r="H1150" s="429"/>
    </row>
    <row r="1151" spans="1:8" ht="20.100000000000001" customHeight="1">
      <c r="A1151" s="420"/>
      <c r="B1151" s="425"/>
      <c r="C1151" s="420"/>
      <c r="D1151" s="420"/>
      <c r="E1151" s="420"/>
      <c r="F1151" s="420"/>
      <c r="G1151" s="429"/>
      <c r="H1151" s="429"/>
    </row>
    <row r="1152" spans="1:8" ht="20.100000000000001" customHeight="1">
      <c r="A1152" s="420"/>
      <c r="B1152" s="425"/>
      <c r="C1152" s="420"/>
      <c r="D1152" s="420"/>
      <c r="E1152" s="420"/>
      <c r="F1152" s="420"/>
      <c r="G1152" s="429"/>
      <c r="H1152" s="429"/>
    </row>
    <row r="1153" spans="1:8" ht="20.100000000000001" customHeight="1">
      <c r="A1153" s="420"/>
      <c r="B1153" s="425"/>
      <c r="C1153" s="420"/>
      <c r="D1153" s="420"/>
      <c r="E1153" s="420"/>
      <c r="F1153" s="420"/>
      <c r="G1153" s="429"/>
      <c r="H1153" s="429"/>
    </row>
    <row r="1154" spans="1:8" ht="20.100000000000001" customHeight="1">
      <c r="A1154" s="420"/>
      <c r="B1154" s="425"/>
      <c r="C1154" s="420"/>
      <c r="D1154" s="420"/>
      <c r="E1154" s="420"/>
      <c r="F1154" s="420"/>
      <c r="G1154" s="429"/>
      <c r="H1154" s="429"/>
    </row>
    <row r="1155" spans="1:8" ht="20.100000000000001" customHeight="1">
      <c r="A1155" s="420"/>
      <c r="B1155" s="425"/>
      <c r="C1155" s="420"/>
      <c r="D1155" s="420"/>
      <c r="E1155" s="420"/>
      <c r="F1155" s="420"/>
      <c r="G1155" s="429"/>
      <c r="H1155" s="429"/>
    </row>
    <row r="1156" spans="1:8" ht="20.100000000000001" customHeight="1">
      <c r="A1156" s="420"/>
      <c r="B1156" s="425"/>
      <c r="C1156" s="420"/>
      <c r="D1156" s="420"/>
      <c r="E1156" s="420"/>
      <c r="F1156" s="420"/>
      <c r="G1156" s="429"/>
      <c r="H1156" s="429"/>
    </row>
    <row r="1157" spans="1:8" ht="20.100000000000001" customHeight="1">
      <c r="A1157" s="420"/>
      <c r="B1157" s="425"/>
      <c r="C1157" s="420"/>
      <c r="D1157" s="420"/>
      <c r="E1157" s="420"/>
      <c r="F1157" s="420"/>
      <c r="G1157" s="429"/>
      <c r="H1157" s="429"/>
    </row>
    <row r="1158" spans="1:8" ht="20.100000000000001" customHeight="1">
      <c r="A1158" s="420"/>
      <c r="B1158" s="425"/>
      <c r="C1158" s="420"/>
      <c r="D1158" s="420"/>
      <c r="E1158" s="420"/>
      <c r="F1158" s="420"/>
      <c r="G1158" s="429"/>
      <c r="H1158" s="429"/>
    </row>
    <row r="1159" spans="1:8" ht="20.100000000000001" customHeight="1">
      <c r="A1159" s="420"/>
      <c r="B1159" s="425"/>
      <c r="C1159" s="420"/>
      <c r="D1159" s="420"/>
      <c r="E1159" s="420"/>
      <c r="F1159" s="420"/>
      <c r="G1159" s="429"/>
      <c r="H1159" s="429"/>
    </row>
    <row r="1160" spans="1:8" ht="20.100000000000001" customHeight="1">
      <c r="A1160" s="420"/>
      <c r="B1160" s="425"/>
      <c r="C1160" s="420"/>
      <c r="D1160" s="420"/>
      <c r="E1160" s="420"/>
      <c r="F1160" s="420"/>
      <c r="G1160" s="429"/>
      <c r="H1160" s="429"/>
    </row>
    <row r="1161" spans="1:8" ht="20.100000000000001" customHeight="1">
      <c r="A1161" s="420"/>
      <c r="B1161" s="425"/>
      <c r="C1161" s="420"/>
      <c r="D1161" s="420"/>
      <c r="E1161" s="420"/>
      <c r="F1161" s="420"/>
      <c r="G1161" s="429"/>
      <c r="H1161" s="429"/>
    </row>
    <row r="1162" spans="1:8" ht="20.100000000000001" customHeight="1">
      <c r="A1162" s="420"/>
      <c r="B1162" s="425"/>
      <c r="C1162" s="420"/>
      <c r="D1162" s="420"/>
      <c r="E1162" s="420"/>
      <c r="F1162" s="420"/>
      <c r="G1162" s="429"/>
      <c r="H1162" s="429"/>
    </row>
    <row r="1163" spans="1:8" ht="20.100000000000001" customHeight="1">
      <c r="A1163" s="420"/>
      <c r="B1163" s="425"/>
      <c r="C1163" s="420"/>
      <c r="D1163" s="420"/>
      <c r="E1163" s="420"/>
      <c r="F1163" s="420"/>
      <c r="G1163" s="429"/>
      <c r="H1163" s="429"/>
    </row>
    <row r="1164" spans="1:8" ht="20.100000000000001" customHeight="1">
      <c r="A1164" s="420"/>
      <c r="B1164" s="425"/>
      <c r="C1164" s="420"/>
      <c r="D1164" s="420"/>
      <c r="E1164" s="420"/>
      <c r="F1164" s="420"/>
      <c r="G1164" s="429"/>
      <c r="H1164" s="429"/>
    </row>
    <row r="1165" spans="1:8" ht="20.100000000000001" customHeight="1">
      <c r="A1165" s="420"/>
      <c r="B1165" s="425"/>
      <c r="C1165" s="420"/>
      <c r="D1165" s="420"/>
      <c r="E1165" s="420"/>
      <c r="F1165" s="420"/>
      <c r="G1165" s="429"/>
      <c r="H1165" s="429"/>
    </row>
    <row r="1166" spans="1:8" ht="20.100000000000001" customHeight="1">
      <c r="A1166" s="420"/>
      <c r="B1166" s="425"/>
      <c r="C1166" s="420"/>
      <c r="D1166" s="420"/>
      <c r="E1166" s="420"/>
      <c r="F1166" s="420"/>
      <c r="G1166" s="429"/>
      <c r="H1166" s="429"/>
    </row>
    <row r="1167" spans="1:8" ht="20.100000000000001" customHeight="1">
      <c r="A1167" s="420"/>
      <c r="B1167" s="425"/>
      <c r="C1167" s="420"/>
      <c r="D1167" s="420"/>
      <c r="E1167" s="420"/>
      <c r="F1167" s="420"/>
      <c r="G1167" s="429"/>
      <c r="H1167" s="429"/>
    </row>
    <row r="1168" spans="1:8" ht="20.100000000000001" customHeight="1">
      <c r="A1168" s="420"/>
      <c r="B1168" s="425"/>
      <c r="C1168" s="420"/>
      <c r="D1168" s="420"/>
      <c r="E1168" s="420"/>
      <c r="F1168" s="420"/>
      <c r="G1168" s="429"/>
      <c r="H1168" s="429"/>
    </row>
    <row r="1169" spans="1:8" ht="20.100000000000001" customHeight="1">
      <c r="A1169" s="420"/>
      <c r="B1169" s="425"/>
      <c r="C1169" s="420"/>
      <c r="D1169" s="420"/>
      <c r="E1169" s="420"/>
      <c r="F1169" s="420"/>
      <c r="G1169" s="429"/>
      <c r="H1169" s="429"/>
    </row>
    <row r="1170" spans="1:8" ht="20.100000000000001" customHeight="1">
      <c r="A1170" s="420"/>
      <c r="B1170" s="425"/>
      <c r="C1170" s="420"/>
      <c r="D1170" s="420"/>
      <c r="E1170" s="420"/>
      <c r="F1170" s="420"/>
      <c r="G1170" s="429"/>
      <c r="H1170" s="429"/>
    </row>
    <row r="1171" spans="1:8" ht="20.100000000000001" customHeight="1">
      <c r="A1171" s="420"/>
      <c r="B1171" s="425"/>
      <c r="C1171" s="420"/>
      <c r="D1171" s="420"/>
      <c r="E1171" s="420"/>
      <c r="F1171" s="420"/>
      <c r="G1171" s="429"/>
      <c r="H1171" s="429"/>
    </row>
    <row r="1172" spans="1:8" ht="20.100000000000001" customHeight="1">
      <c r="A1172" s="420"/>
      <c r="B1172" s="425"/>
      <c r="C1172" s="420"/>
      <c r="D1172" s="420"/>
      <c r="E1172" s="420"/>
      <c r="F1172" s="420"/>
      <c r="G1172" s="429"/>
      <c r="H1172" s="429"/>
    </row>
    <row r="1173" spans="1:8" ht="20.100000000000001" customHeight="1">
      <c r="A1173" s="420"/>
      <c r="B1173" s="425"/>
      <c r="C1173" s="420"/>
      <c r="D1173" s="420"/>
      <c r="E1173" s="420"/>
      <c r="F1173" s="420"/>
      <c r="G1173" s="429"/>
      <c r="H1173" s="429"/>
    </row>
    <row r="1174" spans="1:8" ht="20.100000000000001" customHeight="1">
      <c r="A1174" s="420"/>
      <c r="B1174" s="425"/>
      <c r="C1174" s="420"/>
      <c r="D1174" s="420"/>
      <c r="E1174" s="420"/>
      <c r="F1174" s="420"/>
      <c r="G1174" s="429"/>
      <c r="H1174" s="429"/>
    </row>
    <row r="1175" spans="1:8" ht="20.100000000000001" customHeight="1">
      <c r="A1175" s="420"/>
      <c r="B1175" s="425"/>
      <c r="C1175" s="420"/>
      <c r="D1175" s="420"/>
      <c r="E1175" s="420"/>
      <c r="F1175" s="420"/>
      <c r="G1175" s="429"/>
      <c r="H1175" s="429"/>
    </row>
    <row r="1176" spans="1:8" ht="20.100000000000001" customHeight="1">
      <c r="A1176" s="420"/>
      <c r="B1176" s="425"/>
      <c r="C1176" s="420"/>
      <c r="D1176" s="420"/>
      <c r="E1176" s="420"/>
      <c r="F1176" s="420"/>
      <c r="G1176" s="429"/>
      <c r="H1176" s="429"/>
    </row>
    <row r="1177" spans="1:8" ht="20.100000000000001" customHeight="1">
      <c r="A1177" s="420"/>
      <c r="B1177" s="425"/>
      <c r="C1177" s="420"/>
      <c r="D1177" s="420"/>
      <c r="E1177" s="420"/>
      <c r="F1177" s="420"/>
      <c r="G1177" s="429"/>
      <c r="H1177" s="429"/>
    </row>
    <row r="1178" spans="1:8" ht="20.100000000000001" customHeight="1">
      <c r="A1178" s="420"/>
      <c r="B1178" s="425"/>
      <c r="C1178" s="420"/>
      <c r="D1178" s="420"/>
      <c r="E1178" s="420"/>
      <c r="F1178" s="420"/>
      <c r="G1178" s="429"/>
      <c r="H1178" s="429"/>
    </row>
    <row r="1179" spans="1:8" ht="20.100000000000001" customHeight="1">
      <c r="A1179" s="420"/>
      <c r="B1179" s="425"/>
      <c r="C1179" s="420"/>
      <c r="D1179" s="420"/>
      <c r="E1179" s="420"/>
      <c r="F1179" s="420"/>
      <c r="G1179" s="429"/>
      <c r="H1179" s="429"/>
    </row>
    <row r="1180" spans="1:8" ht="20.100000000000001" customHeight="1">
      <c r="A1180" s="420"/>
      <c r="B1180" s="425"/>
      <c r="C1180" s="420"/>
      <c r="D1180" s="420"/>
      <c r="E1180" s="420"/>
      <c r="F1180" s="420"/>
      <c r="G1180" s="429"/>
      <c r="H1180" s="429"/>
    </row>
    <row r="1181" spans="1:8" ht="20.100000000000001" customHeight="1">
      <c r="A1181" s="420"/>
      <c r="B1181" s="425"/>
      <c r="C1181" s="420"/>
      <c r="D1181" s="420"/>
      <c r="E1181" s="420"/>
      <c r="F1181" s="420"/>
      <c r="G1181" s="429"/>
      <c r="H1181" s="429"/>
    </row>
    <row r="1182" spans="1:8" ht="20.100000000000001" customHeight="1">
      <c r="A1182" s="420"/>
      <c r="B1182" s="425"/>
      <c r="C1182" s="420"/>
      <c r="D1182" s="420"/>
      <c r="E1182" s="420"/>
      <c r="F1182" s="420"/>
      <c r="G1182" s="429"/>
      <c r="H1182" s="429"/>
    </row>
    <row r="1183" spans="1:8" ht="20.100000000000001" customHeight="1">
      <c r="A1183" s="420"/>
      <c r="B1183" s="425"/>
      <c r="C1183" s="420"/>
      <c r="D1183" s="420"/>
      <c r="E1183" s="420"/>
      <c r="F1183" s="420"/>
      <c r="G1183" s="429"/>
      <c r="H1183" s="429"/>
    </row>
    <row r="1184" spans="1:8" ht="20.100000000000001" customHeight="1">
      <c r="A1184" s="420"/>
      <c r="B1184" s="425"/>
      <c r="C1184" s="420"/>
      <c r="D1184" s="420"/>
      <c r="E1184" s="420"/>
      <c r="F1184" s="420"/>
      <c r="G1184" s="429"/>
      <c r="H1184" s="429"/>
    </row>
    <row r="1185" spans="1:8" ht="20.100000000000001" customHeight="1">
      <c r="A1185" s="420"/>
      <c r="B1185" s="425"/>
      <c r="C1185" s="420"/>
      <c r="D1185" s="420"/>
      <c r="E1185" s="420"/>
      <c r="F1185" s="420"/>
      <c r="G1185" s="429"/>
      <c r="H1185" s="429"/>
    </row>
    <row r="1186" spans="1:8" ht="20.100000000000001" customHeight="1">
      <c r="A1186" s="420"/>
      <c r="B1186" s="425"/>
      <c r="C1186" s="420"/>
      <c r="D1186" s="420"/>
      <c r="E1186" s="420"/>
      <c r="F1186" s="420"/>
      <c r="G1186" s="429"/>
      <c r="H1186" s="429"/>
    </row>
    <row r="1187" spans="1:8" ht="20.100000000000001" customHeight="1">
      <c r="A1187" s="420"/>
      <c r="B1187" s="425"/>
      <c r="C1187" s="420"/>
      <c r="D1187" s="420"/>
      <c r="E1187" s="420"/>
      <c r="F1187" s="420"/>
      <c r="G1187" s="429"/>
      <c r="H1187" s="429"/>
    </row>
    <row r="1188" spans="1:8" ht="20.100000000000001" customHeight="1">
      <c r="A1188" s="420"/>
      <c r="B1188" s="425"/>
      <c r="C1188" s="420"/>
      <c r="D1188" s="420"/>
      <c r="E1188" s="420"/>
      <c r="F1188" s="420"/>
      <c r="G1188" s="429"/>
      <c r="H1188" s="429"/>
    </row>
    <row r="1189" spans="1:8" ht="20.100000000000001" customHeight="1">
      <c r="A1189" s="420"/>
      <c r="B1189" s="425"/>
      <c r="C1189" s="420"/>
      <c r="D1189" s="420"/>
      <c r="E1189" s="420"/>
      <c r="F1189" s="420"/>
      <c r="G1189" s="429"/>
      <c r="H1189" s="429"/>
    </row>
    <row r="1190" spans="1:8" ht="20.100000000000001" customHeight="1">
      <c r="A1190" s="420"/>
      <c r="B1190" s="425"/>
      <c r="C1190" s="420"/>
      <c r="D1190" s="420"/>
      <c r="E1190" s="420"/>
      <c r="F1190" s="420"/>
      <c r="G1190" s="429"/>
      <c r="H1190" s="429"/>
    </row>
    <row r="1191" spans="1:8" ht="20.100000000000001" customHeight="1">
      <c r="A1191" s="420"/>
      <c r="B1191" s="425"/>
      <c r="C1191" s="420"/>
      <c r="D1191" s="420"/>
      <c r="E1191" s="420"/>
      <c r="F1191" s="420"/>
      <c r="G1191" s="429"/>
      <c r="H1191" s="429"/>
    </row>
    <row r="1192" spans="1:8" ht="20.100000000000001" customHeight="1">
      <c r="A1192" s="420"/>
      <c r="B1192" s="425"/>
      <c r="C1192" s="420"/>
      <c r="D1192" s="420"/>
      <c r="E1192" s="420"/>
      <c r="F1192" s="420"/>
      <c r="G1192" s="429"/>
      <c r="H1192" s="429"/>
    </row>
    <row r="1193" spans="1:8" ht="20.100000000000001" customHeight="1">
      <c r="A1193" s="420"/>
      <c r="B1193" s="425"/>
      <c r="C1193" s="420"/>
      <c r="D1193" s="420"/>
      <c r="E1193" s="420"/>
      <c r="F1193" s="420"/>
      <c r="G1193" s="429"/>
      <c r="H1193" s="429"/>
    </row>
    <row r="1194" spans="1:8" ht="20.100000000000001" customHeight="1">
      <c r="A1194" s="420"/>
      <c r="B1194" s="425"/>
      <c r="C1194" s="420"/>
      <c r="D1194" s="420"/>
      <c r="E1194" s="420"/>
      <c r="F1194" s="420"/>
      <c r="G1194" s="429"/>
      <c r="H1194" s="429"/>
    </row>
    <row r="1195" spans="1:8" ht="20.100000000000001" customHeight="1">
      <c r="A1195" s="420"/>
      <c r="B1195" s="425"/>
      <c r="C1195" s="420"/>
      <c r="D1195" s="420"/>
      <c r="E1195" s="420"/>
      <c r="F1195" s="420"/>
      <c r="G1195" s="429"/>
      <c r="H1195" s="429"/>
    </row>
    <row r="1196" spans="1:8" ht="20.100000000000001" customHeight="1">
      <c r="A1196" s="420"/>
      <c r="B1196" s="425"/>
      <c r="C1196" s="420"/>
      <c r="D1196" s="420"/>
      <c r="E1196" s="420"/>
      <c r="F1196" s="420"/>
      <c r="G1196" s="429"/>
      <c r="H1196" s="429"/>
    </row>
    <row r="1197" spans="1:8" ht="20.100000000000001" customHeight="1">
      <c r="A1197" s="420"/>
      <c r="B1197" s="425"/>
      <c r="C1197" s="420"/>
      <c r="D1197" s="420"/>
      <c r="E1197" s="420"/>
      <c r="F1197" s="420"/>
      <c r="G1197" s="429"/>
      <c r="H1197" s="429"/>
    </row>
    <row r="1198" spans="1:8" ht="20.100000000000001" customHeight="1">
      <c r="A1198" s="420"/>
      <c r="B1198" s="425"/>
      <c r="C1198" s="420"/>
      <c r="D1198" s="420"/>
      <c r="E1198" s="420"/>
      <c r="F1198" s="420"/>
      <c r="G1198" s="429"/>
      <c r="H1198" s="429"/>
    </row>
    <row r="1199" spans="1:8" ht="20.100000000000001" customHeight="1">
      <c r="A1199" s="420"/>
      <c r="B1199" s="425"/>
      <c r="C1199" s="420"/>
      <c r="D1199" s="420"/>
      <c r="E1199" s="420"/>
      <c r="F1199" s="420"/>
      <c r="G1199" s="429"/>
      <c r="H1199" s="429"/>
    </row>
    <row r="1200" spans="1:8" ht="20.100000000000001" customHeight="1">
      <c r="A1200" s="420"/>
      <c r="B1200" s="425"/>
      <c r="C1200" s="420"/>
      <c r="D1200" s="420"/>
      <c r="E1200" s="420"/>
      <c r="F1200" s="420"/>
      <c r="G1200" s="429"/>
      <c r="H1200" s="429"/>
    </row>
    <row r="1201" spans="1:8" ht="20.100000000000001" customHeight="1">
      <c r="A1201" s="420"/>
      <c r="B1201" s="425"/>
      <c r="C1201" s="420"/>
      <c r="D1201" s="420"/>
      <c r="E1201" s="420"/>
      <c r="F1201" s="420"/>
      <c r="G1201" s="429"/>
      <c r="H1201" s="429"/>
    </row>
    <row r="1202" spans="1:8" ht="20.100000000000001" customHeight="1">
      <c r="A1202" s="420"/>
      <c r="B1202" s="425"/>
      <c r="C1202" s="420"/>
      <c r="D1202" s="420"/>
      <c r="E1202" s="420"/>
      <c r="F1202" s="420"/>
      <c r="G1202" s="429"/>
      <c r="H1202" s="429"/>
    </row>
    <row r="1203" spans="1:8" ht="20.100000000000001" customHeight="1">
      <c r="A1203" s="420"/>
      <c r="B1203" s="425"/>
      <c r="C1203" s="420"/>
      <c r="D1203" s="420"/>
      <c r="E1203" s="420"/>
      <c r="F1203" s="420"/>
      <c r="G1203" s="429"/>
      <c r="H1203" s="429"/>
    </row>
    <row r="1204" spans="1:8" ht="20.100000000000001" customHeight="1">
      <c r="A1204" s="420"/>
      <c r="B1204" s="425"/>
      <c r="C1204" s="420"/>
      <c r="D1204" s="420"/>
      <c r="E1204" s="420"/>
      <c r="F1204" s="420"/>
      <c r="G1204" s="429"/>
      <c r="H1204" s="429"/>
    </row>
    <row r="1205" spans="1:8" ht="20.100000000000001" customHeight="1">
      <c r="A1205" s="420"/>
      <c r="B1205" s="425"/>
      <c r="C1205" s="420"/>
      <c r="D1205" s="420"/>
      <c r="E1205" s="420"/>
      <c r="F1205" s="420"/>
      <c r="G1205" s="429"/>
      <c r="H1205" s="429"/>
    </row>
    <row r="1206" spans="1:8" ht="20.100000000000001" customHeight="1">
      <c r="A1206" s="420"/>
      <c r="B1206" s="425"/>
      <c r="C1206" s="420"/>
      <c r="D1206" s="420"/>
      <c r="E1206" s="420"/>
      <c r="F1206" s="420"/>
      <c r="G1206" s="429"/>
      <c r="H1206" s="429"/>
    </row>
    <row r="1207" spans="1:8" ht="20.100000000000001" customHeight="1">
      <c r="A1207" s="420"/>
      <c r="B1207" s="425"/>
      <c r="C1207" s="420"/>
      <c r="D1207" s="420"/>
      <c r="E1207" s="420"/>
      <c r="F1207" s="420"/>
      <c r="G1207" s="429"/>
      <c r="H1207" s="429"/>
    </row>
    <row r="1208" spans="1:8" ht="20.100000000000001" customHeight="1">
      <c r="A1208" s="420"/>
      <c r="B1208" s="425"/>
      <c r="C1208" s="420"/>
      <c r="D1208" s="420"/>
      <c r="E1208" s="420"/>
      <c r="F1208" s="420"/>
      <c r="G1208" s="429"/>
      <c r="H1208" s="429"/>
    </row>
    <row r="1209" spans="1:8" ht="20.100000000000001" customHeight="1">
      <c r="A1209" s="420"/>
      <c r="B1209" s="425"/>
      <c r="C1209" s="420"/>
      <c r="D1209" s="420"/>
      <c r="E1209" s="420"/>
      <c r="F1209" s="420"/>
      <c r="G1209" s="429"/>
      <c r="H1209" s="429"/>
    </row>
    <row r="1210" spans="1:8" ht="20.100000000000001" customHeight="1">
      <c r="A1210" s="420"/>
      <c r="B1210" s="425"/>
      <c r="C1210" s="420"/>
      <c r="D1210" s="420"/>
      <c r="E1210" s="420"/>
      <c r="F1210" s="420"/>
      <c r="G1210" s="429"/>
      <c r="H1210" s="429"/>
    </row>
    <row r="1211" spans="1:8" ht="20.100000000000001" customHeight="1">
      <c r="A1211" s="420"/>
      <c r="B1211" s="425"/>
      <c r="C1211" s="420"/>
      <c r="D1211" s="420"/>
      <c r="E1211" s="420"/>
      <c r="F1211" s="420"/>
      <c r="G1211" s="429"/>
      <c r="H1211" s="429"/>
    </row>
    <row r="1212" spans="1:8" ht="20.100000000000001" customHeight="1">
      <c r="A1212" s="420"/>
      <c r="B1212" s="425"/>
      <c r="C1212" s="420"/>
      <c r="D1212" s="420"/>
      <c r="E1212" s="420"/>
      <c r="F1212" s="420"/>
      <c r="G1212" s="429"/>
      <c r="H1212" s="429"/>
    </row>
    <row r="1213" spans="1:8" ht="20.100000000000001" customHeight="1">
      <c r="A1213" s="420"/>
      <c r="B1213" s="425"/>
      <c r="C1213" s="420"/>
      <c r="D1213" s="420"/>
      <c r="E1213" s="420"/>
      <c r="F1213" s="420"/>
      <c r="G1213" s="429"/>
      <c r="H1213" s="429"/>
    </row>
    <row r="1214" spans="1:8" ht="20.100000000000001" customHeight="1">
      <c r="A1214" s="420"/>
      <c r="B1214" s="425"/>
      <c r="C1214" s="420"/>
      <c r="D1214" s="420"/>
      <c r="E1214" s="420"/>
      <c r="F1214" s="420"/>
      <c r="G1214" s="429"/>
      <c r="H1214" s="429"/>
    </row>
    <row r="1215" spans="1:8" ht="20.100000000000001" customHeight="1">
      <c r="A1215" s="420"/>
      <c r="B1215" s="425"/>
      <c r="C1215" s="420"/>
      <c r="D1215" s="420"/>
      <c r="E1215" s="420"/>
      <c r="F1215" s="420"/>
      <c r="G1215" s="429"/>
      <c r="H1215" s="429"/>
    </row>
    <row r="1216" spans="1:8" ht="20.100000000000001" customHeight="1">
      <c r="A1216" s="420"/>
      <c r="B1216" s="425"/>
      <c r="C1216" s="420"/>
      <c r="D1216" s="420"/>
      <c r="E1216" s="420"/>
      <c r="F1216" s="420"/>
      <c r="G1216" s="429"/>
      <c r="H1216" s="429"/>
    </row>
    <row r="1217" spans="1:8" ht="20.100000000000001" customHeight="1">
      <c r="A1217" s="420"/>
      <c r="B1217" s="425"/>
      <c r="C1217" s="420"/>
      <c r="D1217" s="420"/>
      <c r="E1217" s="420"/>
      <c r="F1217" s="420"/>
      <c r="G1217" s="429"/>
      <c r="H1217" s="429"/>
    </row>
    <row r="1218" spans="1:8" ht="20.100000000000001" customHeight="1">
      <c r="A1218" s="420"/>
      <c r="B1218" s="425"/>
      <c r="C1218" s="420"/>
      <c r="D1218" s="420"/>
      <c r="E1218" s="420"/>
      <c r="F1218" s="420"/>
      <c r="G1218" s="429"/>
      <c r="H1218" s="429"/>
    </row>
    <row r="1219" spans="1:8" ht="20.100000000000001" customHeight="1">
      <c r="A1219" s="420"/>
      <c r="B1219" s="425"/>
      <c r="C1219" s="420"/>
      <c r="D1219" s="420"/>
      <c r="E1219" s="420"/>
      <c r="F1219" s="420"/>
      <c r="G1219" s="429"/>
      <c r="H1219" s="429"/>
    </row>
    <row r="1220" spans="1:8" ht="20.100000000000001" customHeight="1">
      <c r="A1220" s="420"/>
      <c r="B1220" s="425"/>
      <c r="C1220" s="420"/>
      <c r="D1220" s="420"/>
      <c r="E1220" s="420"/>
      <c r="F1220" s="420"/>
      <c r="G1220" s="429"/>
      <c r="H1220" s="429"/>
    </row>
    <row r="1221" spans="1:8" ht="20.100000000000001" customHeight="1">
      <c r="A1221" s="420"/>
      <c r="B1221" s="425"/>
      <c r="C1221" s="420"/>
      <c r="D1221" s="420"/>
      <c r="E1221" s="420"/>
      <c r="F1221" s="420"/>
      <c r="G1221" s="429"/>
      <c r="H1221" s="429"/>
    </row>
    <row r="1222" spans="1:8" ht="20.100000000000001" customHeight="1">
      <c r="A1222" s="420"/>
      <c r="B1222" s="425"/>
      <c r="C1222" s="420"/>
      <c r="D1222" s="420"/>
      <c r="E1222" s="420"/>
      <c r="F1222" s="420"/>
      <c r="G1222" s="429"/>
      <c r="H1222" s="429"/>
    </row>
    <row r="1223" spans="1:8" ht="20.100000000000001" customHeight="1">
      <c r="A1223" s="420"/>
      <c r="B1223" s="425"/>
      <c r="C1223" s="420"/>
      <c r="D1223" s="420"/>
      <c r="E1223" s="420"/>
      <c r="F1223" s="420"/>
      <c r="G1223" s="429"/>
      <c r="H1223" s="429"/>
    </row>
    <row r="1224" spans="1:8" ht="20.100000000000001" customHeight="1">
      <c r="A1224" s="420"/>
      <c r="B1224" s="425"/>
      <c r="C1224" s="420"/>
      <c r="D1224" s="420"/>
      <c r="E1224" s="420"/>
      <c r="F1224" s="420"/>
      <c r="G1224" s="429"/>
      <c r="H1224" s="429"/>
    </row>
    <row r="1225" spans="1:8" ht="20.100000000000001" customHeight="1">
      <c r="A1225" s="420"/>
      <c r="B1225" s="425"/>
      <c r="C1225" s="420"/>
      <c r="D1225" s="420"/>
      <c r="E1225" s="420"/>
      <c r="F1225" s="420"/>
      <c r="G1225" s="429"/>
      <c r="H1225" s="429"/>
    </row>
    <row r="1226" spans="1:8" ht="20.100000000000001" customHeight="1">
      <c r="A1226" s="420"/>
      <c r="B1226" s="425"/>
      <c r="C1226" s="420"/>
      <c r="D1226" s="420"/>
      <c r="E1226" s="420"/>
      <c r="F1226" s="420"/>
      <c r="G1226" s="429"/>
      <c r="H1226" s="429"/>
    </row>
    <row r="1227" spans="1:8" ht="20.100000000000001" customHeight="1">
      <c r="A1227" s="420"/>
      <c r="B1227" s="425"/>
      <c r="C1227" s="420"/>
      <c r="D1227" s="420"/>
      <c r="E1227" s="420"/>
      <c r="F1227" s="420"/>
      <c r="G1227" s="429"/>
      <c r="H1227" s="429"/>
    </row>
    <row r="1228" spans="1:8" ht="20.100000000000001" customHeight="1">
      <c r="A1228" s="420"/>
      <c r="B1228" s="425"/>
      <c r="C1228" s="420"/>
      <c r="D1228" s="420"/>
      <c r="E1228" s="420"/>
      <c r="F1228" s="420"/>
      <c r="G1228" s="429"/>
      <c r="H1228" s="429"/>
    </row>
    <row r="1229" spans="1:8" ht="20.100000000000001" customHeight="1">
      <c r="A1229" s="420"/>
      <c r="B1229" s="425"/>
      <c r="C1229" s="420"/>
      <c r="D1229" s="420"/>
      <c r="E1229" s="420"/>
      <c r="F1229" s="420"/>
      <c r="G1229" s="429"/>
      <c r="H1229" s="429"/>
    </row>
    <row r="1230" spans="1:8" ht="20.100000000000001" customHeight="1">
      <c r="A1230" s="420"/>
      <c r="B1230" s="425"/>
      <c r="C1230" s="420"/>
      <c r="D1230" s="420"/>
      <c r="E1230" s="420"/>
      <c r="F1230" s="420"/>
      <c r="G1230" s="429"/>
      <c r="H1230" s="429"/>
    </row>
    <row r="1231" spans="1:8" ht="20.100000000000001" customHeight="1">
      <c r="A1231" s="420"/>
      <c r="B1231" s="425"/>
      <c r="C1231" s="420"/>
      <c r="D1231" s="420"/>
      <c r="E1231" s="420"/>
      <c r="F1231" s="420"/>
      <c r="G1231" s="429"/>
      <c r="H1231" s="429"/>
    </row>
    <row r="1232" spans="1:8" ht="20.100000000000001" customHeight="1">
      <c r="A1232" s="420"/>
      <c r="B1232" s="425"/>
      <c r="C1232" s="420"/>
      <c r="D1232" s="420"/>
      <c r="E1232" s="420"/>
      <c r="F1232" s="420"/>
      <c r="G1232" s="429"/>
      <c r="H1232" s="429"/>
    </row>
    <row r="1233" spans="1:8" ht="20.100000000000001" customHeight="1">
      <c r="A1233" s="420"/>
      <c r="B1233" s="425"/>
      <c r="C1233" s="420"/>
      <c r="D1233" s="420"/>
      <c r="E1233" s="420"/>
      <c r="F1233" s="420"/>
      <c r="G1233" s="429"/>
      <c r="H1233" s="429"/>
    </row>
    <row r="1234" spans="1:8" ht="20.100000000000001" customHeight="1">
      <c r="A1234" s="420"/>
      <c r="B1234" s="425"/>
      <c r="C1234" s="420"/>
      <c r="D1234" s="420"/>
      <c r="E1234" s="420"/>
      <c r="F1234" s="420"/>
      <c r="G1234" s="429"/>
      <c r="H1234" s="429"/>
    </row>
    <row r="1235" spans="1:8" ht="20.100000000000001" customHeight="1">
      <c r="A1235" s="420"/>
      <c r="B1235" s="425"/>
      <c r="C1235" s="420"/>
      <c r="D1235" s="420"/>
      <c r="E1235" s="420"/>
      <c r="F1235" s="420"/>
      <c r="G1235" s="429"/>
      <c r="H1235" s="429"/>
    </row>
    <row r="1236" spans="1:8" ht="20.100000000000001" customHeight="1">
      <c r="A1236" s="420"/>
      <c r="B1236" s="425"/>
      <c r="C1236" s="420"/>
      <c r="D1236" s="420"/>
      <c r="E1236" s="420"/>
      <c r="F1236" s="420"/>
      <c r="G1236" s="429"/>
      <c r="H1236" s="429"/>
    </row>
    <row r="1237" spans="1:8" ht="20.100000000000001" customHeight="1">
      <c r="A1237" s="420"/>
      <c r="B1237" s="425"/>
      <c r="C1237" s="420"/>
      <c r="D1237" s="420"/>
      <c r="E1237" s="420"/>
      <c r="F1237" s="420"/>
      <c r="G1237" s="429"/>
      <c r="H1237" s="429"/>
    </row>
    <row r="1238" spans="1:8" ht="20.100000000000001" customHeight="1">
      <c r="A1238" s="420"/>
      <c r="B1238" s="425"/>
      <c r="C1238" s="420"/>
      <c r="D1238" s="420"/>
      <c r="E1238" s="420"/>
      <c r="F1238" s="420"/>
      <c r="G1238" s="429"/>
      <c r="H1238" s="429"/>
    </row>
    <row r="1239" spans="1:8" ht="20.100000000000001" customHeight="1">
      <c r="A1239" s="420"/>
      <c r="B1239" s="425"/>
      <c r="C1239" s="420"/>
      <c r="D1239" s="420"/>
      <c r="E1239" s="420"/>
      <c r="F1239" s="420"/>
      <c r="G1239" s="429"/>
      <c r="H1239" s="429"/>
    </row>
    <row r="1240" spans="1:8" ht="20.100000000000001" customHeight="1">
      <c r="A1240" s="420"/>
      <c r="B1240" s="425"/>
      <c r="C1240" s="420"/>
      <c r="D1240" s="420"/>
      <c r="E1240" s="420"/>
      <c r="F1240" s="420"/>
      <c r="G1240" s="429"/>
      <c r="H1240" s="429"/>
    </row>
    <row r="1241" spans="1:8" ht="20.100000000000001" customHeight="1">
      <c r="A1241" s="420"/>
      <c r="B1241" s="425"/>
      <c r="C1241" s="420"/>
      <c r="D1241" s="420"/>
      <c r="E1241" s="420"/>
      <c r="F1241" s="420"/>
      <c r="G1241" s="429"/>
      <c r="H1241" s="429"/>
    </row>
    <row r="1242" spans="1:8" ht="20.100000000000001" customHeight="1">
      <c r="A1242" s="420"/>
      <c r="B1242" s="425"/>
      <c r="C1242" s="420"/>
      <c r="D1242" s="420"/>
      <c r="E1242" s="420"/>
      <c r="F1242" s="420"/>
      <c r="G1242" s="429"/>
      <c r="H1242" s="429"/>
    </row>
    <row r="1243" spans="1:8" ht="20.100000000000001" customHeight="1">
      <c r="A1243" s="420"/>
      <c r="B1243" s="425"/>
      <c r="C1243" s="420"/>
      <c r="D1243" s="420"/>
      <c r="E1243" s="420"/>
      <c r="F1243" s="420"/>
      <c r="G1243" s="429"/>
      <c r="H1243" s="429"/>
    </row>
    <row r="1244" spans="1:8" ht="20.100000000000001" customHeight="1">
      <c r="A1244" s="420"/>
      <c r="B1244" s="425"/>
      <c r="C1244" s="420"/>
      <c r="D1244" s="420"/>
      <c r="E1244" s="420"/>
      <c r="F1244" s="420"/>
      <c r="G1244" s="429"/>
      <c r="H1244" s="429"/>
    </row>
    <row r="1245" spans="1:8" ht="20.100000000000001" customHeight="1">
      <c r="A1245" s="420"/>
      <c r="B1245" s="425"/>
      <c r="C1245" s="420"/>
      <c r="D1245" s="420"/>
      <c r="E1245" s="420"/>
      <c r="F1245" s="420"/>
      <c r="G1245" s="429"/>
      <c r="H1245" s="429"/>
    </row>
    <row r="1246" spans="1:8" ht="20.100000000000001" customHeight="1">
      <c r="A1246" s="420"/>
      <c r="B1246" s="425"/>
      <c r="C1246" s="420"/>
      <c r="D1246" s="420"/>
      <c r="E1246" s="420"/>
      <c r="F1246" s="420"/>
      <c r="G1246" s="429"/>
      <c r="H1246" s="429"/>
    </row>
    <row r="1247" spans="1:8" ht="20.100000000000001" customHeight="1">
      <c r="A1247" s="420"/>
      <c r="B1247" s="425"/>
      <c r="C1247" s="420"/>
      <c r="D1247" s="420"/>
      <c r="E1247" s="420"/>
      <c r="F1247" s="420"/>
      <c r="G1247" s="429"/>
      <c r="H1247" s="429"/>
    </row>
    <row r="1248" spans="1:8" ht="20.100000000000001" customHeight="1">
      <c r="A1248" s="420"/>
      <c r="B1248" s="425"/>
      <c r="C1248" s="420"/>
      <c r="D1248" s="420"/>
      <c r="E1248" s="420"/>
      <c r="F1248" s="420"/>
      <c r="G1248" s="429"/>
      <c r="H1248" s="429"/>
    </row>
    <row r="1249" spans="1:8" ht="20.100000000000001" customHeight="1">
      <c r="A1249" s="420"/>
      <c r="B1249" s="425"/>
      <c r="C1249" s="420"/>
      <c r="D1249" s="420"/>
      <c r="E1249" s="420"/>
      <c r="F1249" s="420"/>
      <c r="G1249" s="429"/>
      <c r="H1249" s="429"/>
    </row>
    <row r="1250" spans="1:8" ht="20.100000000000001" customHeight="1">
      <c r="A1250" s="420"/>
      <c r="B1250" s="425"/>
      <c r="C1250" s="420"/>
      <c r="D1250" s="420"/>
      <c r="E1250" s="420"/>
      <c r="F1250" s="420"/>
      <c r="G1250" s="429"/>
      <c r="H1250" s="429"/>
    </row>
    <row r="1251" spans="1:8" ht="20.100000000000001" customHeight="1">
      <c r="A1251" s="420"/>
      <c r="B1251" s="425"/>
      <c r="C1251" s="420"/>
      <c r="D1251" s="420"/>
      <c r="E1251" s="420"/>
      <c r="F1251" s="420"/>
      <c r="G1251" s="429"/>
      <c r="H1251" s="429"/>
    </row>
    <row r="1252" spans="1:8" ht="20.100000000000001" customHeight="1">
      <c r="A1252" s="420"/>
      <c r="B1252" s="425"/>
      <c r="C1252" s="420"/>
      <c r="D1252" s="420"/>
      <c r="E1252" s="420"/>
      <c r="F1252" s="420"/>
      <c r="G1252" s="429"/>
      <c r="H1252" s="429"/>
    </row>
    <row r="1253" spans="1:8" ht="20.100000000000001" customHeight="1">
      <c r="A1253" s="420"/>
      <c r="B1253" s="425"/>
      <c r="C1253" s="420"/>
      <c r="D1253" s="420"/>
      <c r="E1253" s="420"/>
      <c r="F1253" s="420"/>
      <c r="G1253" s="429"/>
      <c r="H1253" s="429"/>
    </row>
    <row r="1254" spans="1:8" ht="20.100000000000001" customHeight="1">
      <c r="A1254" s="420"/>
      <c r="B1254" s="425"/>
      <c r="C1254" s="420"/>
      <c r="D1254" s="420"/>
      <c r="E1254" s="420"/>
      <c r="F1254" s="420"/>
      <c r="G1254" s="429"/>
      <c r="H1254" s="429"/>
    </row>
    <row r="1255" spans="1:8" ht="20.100000000000001" customHeight="1">
      <c r="A1255" s="420"/>
      <c r="B1255" s="425"/>
      <c r="C1255" s="420"/>
      <c r="D1255" s="420"/>
      <c r="E1255" s="420"/>
      <c r="F1255" s="420"/>
      <c r="G1255" s="429"/>
      <c r="H1255" s="429"/>
    </row>
    <row r="1256" spans="1:8" ht="20.100000000000001" customHeight="1">
      <c r="A1256" s="420"/>
      <c r="B1256" s="425"/>
      <c r="C1256" s="420"/>
      <c r="D1256" s="420"/>
      <c r="E1256" s="420"/>
      <c r="F1256" s="420"/>
      <c r="G1256" s="429"/>
      <c r="H1256" s="429"/>
    </row>
    <row r="1257" spans="1:8" ht="20.100000000000001" customHeight="1">
      <c r="A1257" s="420"/>
      <c r="B1257" s="425"/>
      <c r="C1257" s="420"/>
      <c r="D1257" s="420"/>
      <c r="E1257" s="420"/>
      <c r="F1257" s="420"/>
      <c r="G1257" s="429"/>
      <c r="H1257" s="429"/>
    </row>
    <row r="1258" spans="1:8" ht="20.100000000000001" customHeight="1">
      <c r="A1258" s="420"/>
      <c r="B1258" s="425"/>
      <c r="C1258" s="420"/>
      <c r="D1258" s="420"/>
      <c r="E1258" s="420"/>
      <c r="F1258" s="420"/>
      <c r="G1258" s="429"/>
      <c r="H1258" s="429"/>
    </row>
    <row r="1259" spans="1:8" ht="20.100000000000001" customHeight="1">
      <c r="A1259" s="420"/>
      <c r="B1259" s="425"/>
      <c r="C1259" s="420"/>
      <c r="D1259" s="420"/>
      <c r="E1259" s="420"/>
      <c r="F1259" s="420"/>
      <c r="G1259" s="429"/>
      <c r="H1259" s="429"/>
    </row>
    <row r="1260" spans="1:8" ht="20.100000000000001" customHeight="1">
      <c r="A1260" s="420"/>
      <c r="B1260" s="425"/>
      <c r="C1260" s="420"/>
      <c r="D1260" s="420"/>
      <c r="E1260" s="420"/>
      <c r="F1260" s="420"/>
      <c r="G1260" s="429"/>
      <c r="H1260" s="429"/>
    </row>
    <row r="1261" spans="1:8" ht="20.100000000000001" customHeight="1">
      <c r="A1261" s="420"/>
      <c r="B1261" s="425"/>
      <c r="C1261" s="420"/>
      <c r="D1261" s="420"/>
      <c r="E1261" s="420"/>
      <c r="F1261" s="420"/>
      <c r="G1261" s="429"/>
      <c r="H1261" s="429"/>
    </row>
    <row r="1262" spans="1:8" ht="20.100000000000001" customHeight="1">
      <c r="A1262" s="420"/>
      <c r="B1262" s="425"/>
      <c r="C1262" s="420"/>
      <c r="D1262" s="420"/>
      <c r="E1262" s="420"/>
      <c r="F1262" s="420"/>
      <c r="G1262" s="429"/>
      <c r="H1262" s="429"/>
    </row>
    <row r="1263" spans="1:8" ht="20.100000000000001" customHeight="1">
      <c r="A1263" s="420"/>
      <c r="B1263" s="425"/>
      <c r="C1263" s="420"/>
      <c r="D1263" s="420"/>
      <c r="E1263" s="420"/>
      <c r="F1263" s="420"/>
      <c r="G1263" s="429"/>
      <c r="H1263" s="429"/>
    </row>
    <row r="1264" spans="1:8" ht="20.100000000000001" customHeight="1">
      <c r="A1264" s="420"/>
      <c r="B1264" s="425"/>
      <c r="C1264" s="420"/>
      <c r="D1264" s="420"/>
      <c r="E1264" s="420"/>
      <c r="F1264" s="420"/>
      <c r="G1264" s="429"/>
      <c r="H1264" s="429"/>
    </row>
    <row r="1265" spans="1:8" ht="20.100000000000001" customHeight="1">
      <c r="A1265" s="420"/>
      <c r="B1265" s="425"/>
      <c r="C1265" s="420"/>
      <c r="D1265" s="420"/>
      <c r="E1265" s="420"/>
      <c r="F1265" s="420"/>
      <c r="G1265" s="429"/>
      <c r="H1265" s="429"/>
    </row>
    <row r="1266" spans="1:8" ht="20.100000000000001" customHeight="1">
      <c r="A1266" s="420"/>
      <c r="B1266" s="425"/>
      <c r="C1266" s="420"/>
      <c r="D1266" s="420"/>
      <c r="E1266" s="420"/>
      <c r="F1266" s="420"/>
      <c r="G1266" s="429"/>
      <c r="H1266" s="429"/>
    </row>
    <row r="1267" spans="1:8" ht="20.100000000000001" customHeight="1">
      <c r="A1267" s="420"/>
      <c r="B1267" s="425"/>
      <c r="C1267" s="420"/>
      <c r="D1267" s="420"/>
      <c r="E1267" s="420"/>
      <c r="F1267" s="420"/>
      <c r="G1267" s="429"/>
      <c r="H1267" s="429"/>
    </row>
    <row r="1268" spans="1:8" ht="20.100000000000001" customHeight="1">
      <c r="A1268" s="420"/>
      <c r="B1268" s="425"/>
      <c r="C1268" s="420"/>
      <c r="D1268" s="420"/>
      <c r="E1268" s="420"/>
      <c r="F1268" s="420"/>
      <c r="G1268" s="429"/>
      <c r="H1268" s="429"/>
    </row>
    <row r="1269" spans="1:8" ht="20.100000000000001" customHeight="1">
      <c r="A1269" s="420"/>
      <c r="B1269" s="425"/>
      <c r="C1269" s="420"/>
      <c r="D1269" s="420"/>
      <c r="E1269" s="420"/>
      <c r="F1269" s="420"/>
      <c r="G1269" s="429"/>
      <c r="H1269" s="429"/>
    </row>
    <row r="1270" spans="1:8" ht="20.100000000000001" customHeight="1">
      <c r="A1270" s="420"/>
      <c r="B1270" s="425"/>
      <c r="C1270" s="420"/>
      <c r="D1270" s="420"/>
      <c r="E1270" s="420"/>
      <c r="F1270" s="420"/>
      <c r="G1270" s="429"/>
      <c r="H1270" s="429"/>
    </row>
    <row r="1271" spans="1:8" ht="20.100000000000001" customHeight="1">
      <c r="A1271" s="420"/>
      <c r="B1271" s="425"/>
      <c r="C1271" s="420"/>
      <c r="D1271" s="420"/>
      <c r="E1271" s="420"/>
      <c r="F1271" s="420"/>
      <c r="G1271" s="429"/>
      <c r="H1271" s="429"/>
    </row>
    <row r="1272" spans="1:8" ht="20.100000000000001" customHeight="1">
      <c r="A1272" s="420"/>
      <c r="B1272" s="425"/>
      <c r="C1272" s="420"/>
      <c r="D1272" s="420"/>
      <c r="E1272" s="420"/>
      <c r="F1272" s="420"/>
      <c r="G1272" s="429"/>
      <c r="H1272" s="429"/>
    </row>
    <row r="1273" spans="1:8" ht="20.100000000000001" customHeight="1">
      <c r="A1273" s="420"/>
      <c r="B1273" s="425"/>
      <c r="C1273" s="420"/>
      <c r="D1273" s="420"/>
      <c r="E1273" s="420"/>
      <c r="F1273" s="420"/>
      <c r="G1273" s="429"/>
      <c r="H1273" s="429"/>
    </row>
    <row r="1274" spans="1:8" ht="20.100000000000001" customHeight="1">
      <c r="A1274" s="420"/>
      <c r="B1274" s="425"/>
      <c r="C1274" s="420"/>
      <c r="D1274" s="420"/>
      <c r="E1274" s="420"/>
      <c r="F1274" s="420"/>
      <c r="G1274" s="429"/>
      <c r="H1274" s="429"/>
    </row>
    <row r="1275" spans="1:8" ht="20.100000000000001" customHeight="1">
      <c r="A1275" s="420"/>
      <c r="B1275" s="425"/>
      <c r="C1275" s="420"/>
      <c r="D1275" s="420"/>
      <c r="E1275" s="420"/>
      <c r="F1275" s="420"/>
      <c r="G1275" s="429"/>
      <c r="H1275" s="429"/>
    </row>
    <row r="1276" spans="1:8" ht="20.100000000000001" customHeight="1">
      <c r="A1276" s="420"/>
      <c r="B1276" s="425"/>
      <c r="C1276" s="420"/>
      <c r="D1276" s="420"/>
      <c r="E1276" s="420"/>
      <c r="F1276" s="420"/>
      <c r="G1276" s="429"/>
      <c r="H1276" s="429"/>
    </row>
    <row r="1277" spans="1:8" ht="20.100000000000001" customHeight="1">
      <c r="A1277" s="420"/>
      <c r="B1277" s="425"/>
      <c r="C1277" s="420"/>
      <c r="D1277" s="420"/>
      <c r="E1277" s="420"/>
      <c r="F1277" s="420"/>
      <c r="G1277" s="429"/>
      <c r="H1277" s="429"/>
    </row>
    <row r="1278" spans="1:8" ht="20.100000000000001" customHeight="1">
      <c r="A1278" s="420"/>
      <c r="B1278" s="425"/>
      <c r="C1278" s="420"/>
      <c r="D1278" s="420"/>
      <c r="E1278" s="420"/>
      <c r="F1278" s="420"/>
      <c r="G1278" s="429"/>
      <c r="H1278" s="429"/>
    </row>
    <row r="1279" spans="1:8" ht="20.100000000000001" customHeight="1">
      <c r="A1279" s="420"/>
      <c r="B1279" s="425"/>
      <c r="C1279" s="420"/>
      <c r="D1279" s="420"/>
      <c r="E1279" s="420"/>
      <c r="F1279" s="420"/>
      <c r="G1279" s="429"/>
      <c r="H1279" s="429"/>
    </row>
    <row r="1280" spans="1:8" ht="20.100000000000001" customHeight="1">
      <c r="A1280" s="420"/>
      <c r="B1280" s="425"/>
      <c r="C1280" s="420"/>
      <c r="D1280" s="420"/>
      <c r="E1280" s="420"/>
      <c r="F1280" s="420"/>
      <c r="G1280" s="429"/>
      <c r="H1280" s="429"/>
    </row>
    <row r="1281" spans="1:8" ht="20.100000000000001" customHeight="1">
      <c r="A1281" s="420"/>
      <c r="B1281" s="425"/>
      <c r="C1281" s="420"/>
      <c r="D1281" s="420"/>
      <c r="E1281" s="420"/>
      <c r="F1281" s="420"/>
      <c r="G1281" s="429"/>
      <c r="H1281" s="429"/>
    </row>
    <row r="1282" spans="1:8" ht="20.100000000000001" customHeight="1">
      <c r="A1282" s="420"/>
      <c r="B1282" s="425"/>
      <c r="C1282" s="420"/>
      <c r="D1282" s="420"/>
      <c r="E1282" s="420"/>
      <c r="F1282" s="420"/>
      <c r="G1282" s="429"/>
      <c r="H1282" s="429"/>
    </row>
    <row r="1283" spans="1:8" ht="20.100000000000001" customHeight="1">
      <c r="A1283" s="420"/>
      <c r="B1283" s="425"/>
      <c r="C1283" s="420"/>
      <c r="D1283" s="420"/>
      <c r="E1283" s="420"/>
      <c r="F1283" s="420"/>
      <c r="G1283" s="429"/>
      <c r="H1283" s="429"/>
    </row>
    <row r="1284" spans="1:8" ht="20.100000000000001" customHeight="1">
      <c r="A1284" s="420"/>
      <c r="B1284" s="425"/>
      <c r="C1284" s="420"/>
      <c r="D1284" s="420"/>
      <c r="E1284" s="420"/>
      <c r="F1284" s="420"/>
      <c r="G1284" s="429"/>
      <c r="H1284" s="429"/>
    </row>
    <row r="1285" spans="1:8" ht="20.100000000000001" customHeight="1">
      <c r="A1285" s="420"/>
      <c r="B1285" s="425"/>
      <c r="C1285" s="420"/>
      <c r="D1285" s="420"/>
      <c r="E1285" s="420"/>
      <c r="F1285" s="420"/>
      <c r="G1285" s="429"/>
      <c r="H1285" s="429"/>
    </row>
    <row r="1286" spans="1:8" ht="20.100000000000001" customHeight="1">
      <c r="A1286" s="420"/>
      <c r="B1286" s="425"/>
      <c r="C1286" s="420"/>
      <c r="D1286" s="420"/>
      <c r="E1286" s="420"/>
      <c r="F1286" s="420"/>
      <c r="G1286" s="429"/>
      <c r="H1286" s="429"/>
    </row>
    <row r="1287" spans="1:8" ht="20.100000000000001" customHeight="1">
      <c r="A1287" s="420"/>
      <c r="B1287" s="425"/>
      <c r="C1287" s="420"/>
      <c r="D1287" s="420"/>
      <c r="E1287" s="420"/>
      <c r="F1287" s="420"/>
      <c r="G1287" s="429"/>
      <c r="H1287" s="429"/>
    </row>
    <row r="1288" spans="1:8" ht="20.100000000000001" customHeight="1">
      <c r="A1288" s="420"/>
      <c r="B1288" s="425"/>
      <c r="C1288" s="420"/>
      <c r="D1288" s="420"/>
      <c r="E1288" s="420"/>
      <c r="F1288" s="420"/>
      <c r="G1288" s="429"/>
      <c r="H1288" s="429"/>
    </row>
    <row r="1289" spans="1:8" ht="20.100000000000001" customHeight="1">
      <c r="A1289" s="420"/>
      <c r="B1289" s="425"/>
      <c r="C1289" s="420"/>
      <c r="D1289" s="420"/>
      <c r="E1289" s="420"/>
      <c r="F1289" s="420"/>
      <c r="G1289" s="429"/>
      <c r="H1289" s="429"/>
    </row>
    <row r="1290" spans="1:8" ht="20.100000000000001" customHeight="1">
      <c r="A1290" s="420"/>
      <c r="B1290" s="425"/>
      <c r="C1290" s="420"/>
      <c r="D1290" s="420"/>
      <c r="E1290" s="420"/>
      <c r="F1290" s="420"/>
      <c r="G1290" s="429"/>
      <c r="H1290" s="429"/>
    </row>
    <row r="1291" spans="1:8" ht="20.100000000000001" customHeight="1">
      <c r="A1291" s="420"/>
      <c r="B1291" s="425"/>
      <c r="C1291" s="420"/>
      <c r="D1291" s="420"/>
      <c r="E1291" s="420"/>
      <c r="F1291" s="420"/>
      <c r="G1291" s="429"/>
      <c r="H1291" s="429"/>
    </row>
    <row r="1292" spans="1:8" ht="20.100000000000001" customHeight="1">
      <c r="A1292" s="420"/>
      <c r="B1292" s="425"/>
      <c r="C1292" s="420"/>
      <c r="D1292" s="420"/>
      <c r="E1292" s="420"/>
      <c r="F1292" s="420"/>
      <c r="G1292" s="429"/>
      <c r="H1292" s="429"/>
    </row>
    <row r="1293" spans="1:8" ht="20.100000000000001" customHeight="1">
      <c r="A1293" s="420"/>
      <c r="B1293" s="425"/>
      <c r="C1293" s="420"/>
      <c r="D1293" s="420"/>
      <c r="E1293" s="420"/>
      <c r="F1293" s="420"/>
      <c r="G1293" s="429"/>
      <c r="H1293" s="429"/>
    </row>
    <row r="1294" spans="1:8" ht="20.100000000000001" customHeight="1">
      <c r="A1294" s="420"/>
      <c r="B1294" s="425"/>
      <c r="C1294" s="420"/>
      <c r="D1294" s="420"/>
      <c r="E1294" s="420"/>
      <c r="F1294" s="420"/>
      <c r="G1294" s="429"/>
      <c r="H1294" s="429"/>
    </row>
    <row r="1295" spans="1:8" ht="20.100000000000001" customHeight="1">
      <c r="A1295" s="420"/>
      <c r="B1295" s="425"/>
      <c r="C1295" s="420"/>
      <c r="D1295" s="420"/>
      <c r="E1295" s="420"/>
      <c r="F1295" s="420"/>
      <c r="G1295" s="429"/>
      <c r="H1295" s="429"/>
    </row>
    <row r="1296" spans="1:8" ht="20.100000000000001" customHeight="1">
      <c r="A1296" s="420"/>
      <c r="B1296" s="425"/>
      <c r="C1296" s="420"/>
      <c r="D1296" s="420"/>
      <c r="E1296" s="420"/>
      <c r="F1296" s="420"/>
      <c r="G1296" s="429"/>
      <c r="H1296" s="429"/>
    </row>
    <row r="1297" spans="1:8" ht="20.100000000000001" customHeight="1">
      <c r="A1297" s="420"/>
      <c r="B1297" s="425"/>
      <c r="C1297" s="420"/>
      <c r="D1297" s="420"/>
      <c r="E1297" s="420"/>
      <c r="F1297" s="420"/>
      <c r="G1297" s="429"/>
      <c r="H1297" s="429"/>
    </row>
    <row r="1298" spans="1:8" ht="20.100000000000001" customHeight="1">
      <c r="A1298" s="420"/>
      <c r="B1298" s="425"/>
      <c r="C1298" s="420"/>
      <c r="D1298" s="420"/>
      <c r="E1298" s="420"/>
      <c r="F1298" s="420"/>
      <c r="G1298" s="429"/>
      <c r="H1298" s="429"/>
    </row>
    <row r="1299" spans="1:8" ht="20.100000000000001" customHeight="1">
      <c r="A1299" s="420"/>
      <c r="B1299" s="425"/>
      <c r="C1299" s="420"/>
      <c r="D1299" s="420"/>
      <c r="E1299" s="420"/>
      <c r="F1299" s="420"/>
      <c r="G1299" s="429"/>
      <c r="H1299" s="429"/>
    </row>
    <row r="1300" spans="1:8" ht="20.100000000000001" customHeight="1">
      <c r="A1300" s="420"/>
      <c r="B1300" s="425"/>
      <c r="C1300" s="420"/>
      <c r="D1300" s="420"/>
      <c r="E1300" s="420"/>
      <c r="F1300" s="420"/>
      <c r="G1300" s="429"/>
      <c r="H1300" s="429"/>
    </row>
    <row r="1301" spans="1:8" ht="20.100000000000001" customHeight="1">
      <c r="A1301" s="420"/>
      <c r="B1301" s="425"/>
      <c r="C1301" s="420"/>
      <c r="D1301" s="420"/>
      <c r="E1301" s="420"/>
      <c r="F1301" s="420"/>
      <c r="G1301" s="429"/>
      <c r="H1301" s="429"/>
    </row>
    <row r="1302" spans="1:8" ht="20.100000000000001" customHeight="1">
      <c r="A1302" s="420"/>
      <c r="B1302" s="425"/>
      <c r="C1302" s="420"/>
      <c r="D1302" s="420"/>
      <c r="E1302" s="420"/>
      <c r="F1302" s="420"/>
      <c r="G1302" s="429"/>
      <c r="H1302" s="429"/>
    </row>
    <row r="1303" spans="1:8" ht="20.100000000000001" customHeight="1">
      <c r="A1303" s="420"/>
      <c r="B1303" s="425"/>
      <c r="C1303" s="420"/>
      <c r="D1303" s="420"/>
      <c r="E1303" s="420"/>
      <c r="F1303" s="420"/>
      <c r="G1303" s="429"/>
      <c r="H1303" s="429"/>
    </row>
    <row r="1304" spans="1:8" ht="20.100000000000001" customHeight="1">
      <c r="A1304" s="420"/>
      <c r="B1304" s="425"/>
      <c r="C1304" s="420"/>
      <c r="D1304" s="420"/>
      <c r="E1304" s="420"/>
      <c r="F1304" s="420"/>
      <c r="G1304" s="429"/>
      <c r="H1304" s="429"/>
    </row>
    <row r="1305" spans="1:8" ht="20.100000000000001" customHeight="1">
      <c r="A1305" s="420"/>
      <c r="B1305" s="425"/>
      <c r="C1305" s="420"/>
      <c r="D1305" s="420"/>
      <c r="E1305" s="420"/>
      <c r="F1305" s="420"/>
      <c r="G1305" s="429"/>
      <c r="H1305" s="429"/>
    </row>
    <row r="1306" spans="1:8" ht="20.100000000000001" customHeight="1">
      <c r="A1306" s="420"/>
      <c r="B1306" s="425"/>
      <c r="C1306" s="420"/>
      <c r="D1306" s="420"/>
      <c r="E1306" s="420"/>
      <c r="F1306" s="420"/>
      <c r="G1306" s="429"/>
      <c r="H1306" s="429"/>
    </row>
    <row r="1307" spans="1:8" ht="20.100000000000001" customHeight="1">
      <c r="A1307" s="420"/>
      <c r="B1307" s="425"/>
      <c r="C1307" s="420"/>
      <c r="D1307" s="420"/>
      <c r="E1307" s="420"/>
      <c r="F1307" s="420"/>
      <c r="G1307" s="429"/>
      <c r="H1307" s="429"/>
    </row>
    <row r="1308" spans="1:8" ht="20.100000000000001" customHeight="1">
      <c r="A1308" s="420"/>
      <c r="B1308" s="425"/>
      <c r="C1308" s="420"/>
      <c r="D1308" s="420"/>
      <c r="E1308" s="420"/>
      <c r="F1308" s="420"/>
      <c r="G1308" s="429"/>
      <c r="H1308" s="429"/>
    </row>
    <row r="1309" spans="1:8" ht="20.100000000000001" customHeight="1">
      <c r="A1309" s="420"/>
      <c r="B1309" s="425"/>
      <c r="C1309" s="420"/>
      <c r="D1309" s="420"/>
      <c r="E1309" s="420"/>
      <c r="F1309" s="420"/>
      <c r="G1309" s="429"/>
      <c r="H1309" s="429"/>
    </row>
    <row r="1310" spans="1:8" ht="20.100000000000001" customHeight="1">
      <c r="A1310" s="420"/>
      <c r="B1310" s="425"/>
      <c r="C1310" s="420"/>
      <c r="D1310" s="420"/>
      <c r="E1310" s="420"/>
      <c r="F1310" s="420"/>
      <c r="G1310" s="429"/>
      <c r="H1310" s="429"/>
    </row>
    <row r="1311" spans="1:8" ht="20.100000000000001" customHeight="1">
      <c r="A1311" s="420"/>
      <c r="B1311" s="425"/>
      <c r="C1311" s="420"/>
      <c r="D1311" s="420"/>
      <c r="E1311" s="420"/>
      <c r="F1311" s="420"/>
      <c r="G1311" s="429"/>
      <c r="H1311" s="429"/>
    </row>
    <row r="1312" spans="1:8" ht="20.100000000000001" customHeight="1">
      <c r="A1312" s="420"/>
      <c r="B1312" s="425"/>
      <c r="C1312" s="420"/>
      <c r="D1312" s="420"/>
      <c r="E1312" s="420"/>
      <c r="F1312" s="420"/>
      <c r="G1312" s="429"/>
      <c r="H1312" s="429"/>
    </row>
    <row r="1313" spans="1:8" ht="20.100000000000001" customHeight="1">
      <c r="A1313" s="420"/>
      <c r="B1313" s="425"/>
      <c r="C1313" s="420"/>
      <c r="D1313" s="420"/>
      <c r="E1313" s="420"/>
      <c r="F1313" s="420"/>
      <c r="G1313" s="429"/>
      <c r="H1313" s="429"/>
    </row>
    <row r="1314" spans="1:8" ht="20.100000000000001" customHeight="1">
      <c r="A1314" s="420"/>
      <c r="B1314" s="425"/>
      <c r="C1314" s="420"/>
      <c r="D1314" s="420"/>
      <c r="E1314" s="420"/>
      <c r="F1314" s="420"/>
      <c r="G1314" s="429"/>
      <c r="H1314" s="429"/>
    </row>
    <row r="1315" spans="1:8" ht="20.100000000000001" customHeight="1">
      <c r="A1315" s="420"/>
      <c r="B1315" s="425"/>
      <c r="C1315" s="420"/>
      <c r="D1315" s="420"/>
      <c r="E1315" s="420"/>
      <c r="F1315" s="420"/>
      <c r="G1315" s="429"/>
      <c r="H1315" s="429"/>
    </row>
    <row r="1316" spans="1:8" ht="20.100000000000001" customHeight="1">
      <c r="A1316" s="420"/>
      <c r="B1316" s="425"/>
      <c r="C1316" s="420"/>
      <c r="D1316" s="420"/>
      <c r="E1316" s="420"/>
      <c r="F1316" s="420"/>
      <c r="G1316" s="429"/>
      <c r="H1316" s="429"/>
    </row>
    <row r="1317" spans="1:8" ht="20.100000000000001" customHeight="1">
      <c r="A1317" s="420"/>
      <c r="B1317" s="425"/>
      <c r="C1317" s="420"/>
      <c r="D1317" s="420"/>
      <c r="E1317" s="420"/>
      <c r="F1317" s="420"/>
      <c r="G1317" s="429"/>
      <c r="H1317" s="429"/>
    </row>
    <row r="1318" spans="1:8" ht="20.100000000000001" customHeight="1">
      <c r="A1318" s="420"/>
      <c r="B1318" s="425"/>
      <c r="C1318" s="420"/>
      <c r="D1318" s="420"/>
      <c r="E1318" s="420"/>
      <c r="F1318" s="420"/>
      <c r="G1318" s="429"/>
      <c r="H1318" s="429"/>
    </row>
    <row r="1319" spans="1:8" ht="20.100000000000001" customHeight="1">
      <c r="A1319" s="420"/>
      <c r="B1319" s="425"/>
      <c r="C1319" s="420"/>
      <c r="D1319" s="420"/>
      <c r="E1319" s="420"/>
      <c r="F1319" s="420"/>
      <c r="G1319" s="429"/>
      <c r="H1319" s="429"/>
    </row>
    <row r="1320" spans="1:8" ht="20.100000000000001" customHeight="1">
      <c r="A1320" s="420"/>
      <c r="B1320" s="425"/>
      <c r="C1320" s="420"/>
      <c r="D1320" s="420"/>
      <c r="E1320" s="420"/>
      <c r="F1320" s="420"/>
      <c r="G1320" s="429"/>
      <c r="H1320" s="429"/>
    </row>
    <row r="1321" spans="1:8" ht="20.100000000000001" customHeight="1">
      <c r="A1321" s="420"/>
      <c r="B1321" s="425"/>
      <c r="C1321" s="420"/>
      <c r="D1321" s="420"/>
      <c r="E1321" s="420"/>
      <c r="F1321" s="420"/>
      <c r="G1321" s="429"/>
      <c r="H1321" s="429"/>
    </row>
    <row r="1322" spans="1:8" ht="20.100000000000001" customHeight="1">
      <c r="A1322" s="420"/>
      <c r="B1322" s="425"/>
      <c r="C1322" s="420"/>
      <c r="D1322" s="420"/>
      <c r="E1322" s="420"/>
      <c r="F1322" s="420"/>
      <c r="G1322" s="429"/>
      <c r="H1322" s="429"/>
    </row>
    <row r="1323" spans="1:8" ht="20.100000000000001" customHeight="1">
      <c r="A1323" s="420"/>
      <c r="B1323" s="425"/>
      <c r="C1323" s="420"/>
      <c r="D1323" s="420"/>
      <c r="E1323" s="420"/>
      <c r="F1323" s="420"/>
      <c r="G1323" s="429"/>
      <c r="H1323" s="429"/>
    </row>
    <row r="1324" spans="1:8" ht="20.100000000000001" customHeight="1">
      <c r="A1324" s="420"/>
      <c r="B1324" s="425"/>
      <c r="C1324" s="420"/>
      <c r="D1324" s="420"/>
      <c r="E1324" s="420"/>
      <c r="F1324" s="420"/>
      <c r="G1324" s="429"/>
      <c r="H1324" s="429"/>
    </row>
    <row r="1325" spans="1:8" ht="20.100000000000001" customHeight="1">
      <c r="A1325" s="420"/>
      <c r="B1325" s="425"/>
      <c r="C1325" s="420"/>
      <c r="D1325" s="420"/>
      <c r="E1325" s="420"/>
      <c r="F1325" s="420"/>
      <c r="G1325" s="429"/>
      <c r="H1325" s="429"/>
    </row>
    <row r="1326" spans="1:8" ht="20.100000000000001" customHeight="1">
      <c r="A1326" s="420"/>
      <c r="B1326" s="425"/>
      <c r="C1326" s="420"/>
      <c r="D1326" s="420"/>
      <c r="E1326" s="420"/>
      <c r="F1326" s="420"/>
      <c r="G1326" s="429"/>
      <c r="H1326" s="429"/>
    </row>
    <row r="1327" spans="1:8" ht="20.100000000000001" customHeight="1">
      <c r="A1327" s="420"/>
      <c r="B1327" s="425"/>
      <c r="C1327" s="420"/>
      <c r="D1327" s="420"/>
      <c r="E1327" s="420"/>
      <c r="F1327" s="420"/>
      <c r="G1327" s="429"/>
      <c r="H1327" s="429"/>
    </row>
    <row r="1328" spans="1:8" ht="20.100000000000001" customHeight="1">
      <c r="A1328" s="420"/>
      <c r="B1328" s="425"/>
      <c r="C1328" s="420"/>
      <c r="D1328" s="420"/>
      <c r="E1328" s="420"/>
      <c r="F1328" s="420"/>
      <c r="G1328" s="429"/>
      <c r="H1328" s="429"/>
    </row>
    <row r="1329" spans="1:8" ht="20.100000000000001" customHeight="1">
      <c r="A1329" s="420"/>
      <c r="B1329" s="425"/>
      <c r="C1329" s="420"/>
      <c r="D1329" s="420"/>
      <c r="E1329" s="420"/>
      <c r="F1329" s="420"/>
      <c r="G1329" s="429"/>
      <c r="H1329" s="429"/>
    </row>
    <row r="1330" spans="1:8" ht="20.100000000000001" customHeight="1">
      <c r="A1330" s="420"/>
      <c r="B1330" s="425"/>
      <c r="C1330" s="420"/>
      <c r="D1330" s="420"/>
      <c r="E1330" s="420"/>
      <c r="F1330" s="420"/>
      <c r="G1330" s="429"/>
      <c r="H1330" s="429"/>
    </row>
    <row r="1331" spans="1:8" ht="20.100000000000001" customHeight="1">
      <c r="A1331" s="420"/>
      <c r="B1331" s="425"/>
      <c r="C1331" s="420"/>
      <c r="D1331" s="420"/>
      <c r="E1331" s="420"/>
      <c r="F1331" s="420"/>
      <c r="G1331" s="429"/>
      <c r="H1331" s="429"/>
    </row>
    <row r="1332" spans="1:8" ht="20.100000000000001" customHeight="1">
      <c r="A1332" s="420"/>
      <c r="B1332" s="425"/>
      <c r="C1332" s="420"/>
      <c r="D1332" s="420"/>
      <c r="E1332" s="420"/>
      <c r="F1332" s="420"/>
      <c r="G1332" s="429"/>
      <c r="H1332" s="429"/>
    </row>
    <row r="1333" spans="1:8" ht="20.100000000000001" customHeight="1">
      <c r="A1333" s="420"/>
      <c r="B1333" s="425"/>
      <c r="C1333" s="420"/>
      <c r="D1333" s="420"/>
      <c r="E1333" s="420"/>
      <c r="F1333" s="420"/>
      <c r="G1333" s="429"/>
      <c r="H1333" s="429"/>
    </row>
    <row r="1334" spans="1:8" ht="20.100000000000001" customHeight="1">
      <c r="A1334" s="420"/>
      <c r="B1334" s="425"/>
      <c r="C1334" s="420"/>
      <c r="D1334" s="420"/>
      <c r="E1334" s="420"/>
      <c r="F1334" s="420"/>
      <c r="G1334" s="429"/>
      <c r="H1334" s="429"/>
    </row>
    <row r="1335" spans="1:8" ht="20.100000000000001" customHeight="1">
      <c r="A1335" s="420"/>
      <c r="B1335" s="425"/>
      <c r="C1335" s="420"/>
      <c r="D1335" s="420"/>
      <c r="E1335" s="420"/>
      <c r="F1335" s="420"/>
      <c r="G1335" s="429"/>
      <c r="H1335" s="429"/>
    </row>
    <row r="1336" spans="1:8" ht="20.100000000000001" customHeight="1">
      <c r="A1336" s="420"/>
      <c r="B1336" s="425"/>
      <c r="C1336" s="420"/>
      <c r="D1336" s="420"/>
      <c r="E1336" s="420"/>
      <c r="F1336" s="420"/>
      <c r="G1336" s="429"/>
      <c r="H1336" s="429"/>
    </row>
    <row r="1337" spans="1:8" ht="20.100000000000001" customHeight="1">
      <c r="A1337" s="420"/>
      <c r="B1337" s="425"/>
      <c r="C1337" s="420"/>
      <c r="D1337" s="420"/>
      <c r="E1337" s="420"/>
      <c r="F1337" s="420"/>
      <c r="G1337" s="429"/>
      <c r="H1337" s="429"/>
    </row>
    <row r="1338" spans="1:8" ht="20.100000000000001" customHeight="1">
      <c r="A1338" s="420"/>
      <c r="B1338" s="425"/>
      <c r="C1338" s="420"/>
      <c r="D1338" s="420"/>
      <c r="E1338" s="420"/>
      <c r="F1338" s="420"/>
      <c r="G1338" s="429"/>
      <c r="H1338" s="429"/>
    </row>
    <row r="1339" spans="1:8" ht="20.100000000000001" customHeight="1">
      <c r="A1339" s="420"/>
      <c r="B1339" s="425"/>
      <c r="C1339" s="420"/>
      <c r="D1339" s="420"/>
      <c r="E1339" s="420"/>
      <c r="F1339" s="420"/>
      <c r="G1339" s="429"/>
      <c r="H1339" s="429"/>
    </row>
    <row r="1340" spans="1:8" ht="20.100000000000001" customHeight="1">
      <c r="A1340" s="420"/>
      <c r="B1340" s="425"/>
      <c r="C1340" s="420"/>
      <c r="D1340" s="420"/>
      <c r="E1340" s="420"/>
      <c r="F1340" s="420"/>
      <c r="G1340" s="429"/>
      <c r="H1340" s="429"/>
    </row>
    <row r="1341" spans="1:8" ht="20.100000000000001" customHeight="1">
      <c r="A1341" s="420"/>
      <c r="B1341" s="425"/>
      <c r="C1341" s="420"/>
      <c r="D1341" s="420"/>
      <c r="E1341" s="420"/>
      <c r="F1341" s="420"/>
      <c r="G1341" s="429"/>
      <c r="H1341" s="429"/>
    </row>
    <row r="1342" spans="1:8" ht="20.100000000000001" customHeight="1">
      <c r="A1342" s="420"/>
      <c r="B1342" s="425"/>
      <c r="C1342" s="420"/>
      <c r="D1342" s="420"/>
      <c r="E1342" s="420"/>
      <c r="F1342" s="420"/>
      <c r="G1342" s="429"/>
      <c r="H1342" s="429"/>
    </row>
    <row r="1343" spans="1:8" ht="20.100000000000001" customHeight="1">
      <c r="A1343" s="420"/>
      <c r="B1343" s="425"/>
      <c r="C1343" s="420"/>
      <c r="D1343" s="420"/>
      <c r="E1343" s="420"/>
      <c r="F1343" s="420"/>
      <c r="G1343" s="429"/>
      <c r="H1343" s="429"/>
    </row>
    <row r="1344" spans="1:8" ht="20.100000000000001" customHeight="1">
      <c r="A1344" s="420"/>
      <c r="B1344" s="425"/>
      <c r="C1344" s="420"/>
      <c r="D1344" s="420"/>
      <c r="E1344" s="420"/>
      <c r="F1344" s="420"/>
      <c r="G1344" s="429"/>
      <c r="H1344" s="429"/>
    </row>
    <row r="1345" spans="1:8" ht="20.100000000000001" customHeight="1">
      <c r="A1345" s="420"/>
      <c r="B1345" s="425"/>
      <c r="C1345" s="420"/>
      <c r="D1345" s="420"/>
      <c r="E1345" s="420"/>
      <c r="F1345" s="420"/>
      <c r="G1345" s="429"/>
      <c r="H1345" s="429"/>
    </row>
    <row r="1346" spans="1:8" ht="20.100000000000001" customHeight="1">
      <c r="A1346" s="420"/>
      <c r="B1346" s="425"/>
      <c r="C1346" s="420"/>
      <c r="D1346" s="420"/>
      <c r="E1346" s="420"/>
      <c r="F1346" s="420"/>
      <c r="G1346" s="429"/>
      <c r="H1346" s="429"/>
    </row>
    <row r="1347" spans="1:8" ht="20.100000000000001" customHeight="1">
      <c r="A1347" s="420"/>
      <c r="B1347" s="425"/>
      <c r="C1347" s="420"/>
      <c r="D1347" s="420"/>
      <c r="E1347" s="420"/>
      <c r="F1347" s="420"/>
      <c r="G1347" s="429"/>
      <c r="H1347" s="429"/>
    </row>
    <row r="1348" spans="1:8" ht="20.100000000000001" customHeight="1">
      <c r="A1348" s="420"/>
      <c r="B1348" s="425"/>
      <c r="C1348" s="420"/>
      <c r="D1348" s="420"/>
      <c r="E1348" s="420"/>
      <c r="F1348" s="420"/>
      <c r="G1348" s="429"/>
      <c r="H1348" s="429"/>
    </row>
    <row r="1349" spans="1:8" ht="20.100000000000001" customHeight="1">
      <c r="A1349" s="420"/>
      <c r="B1349" s="425"/>
      <c r="C1349" s="420"/>
      <c r="D1349" s="420"/>
      <c r="E1349" s="420"/>
      <c r="F1349" s="420"/>
      <c r="G1349" s="429"/>
      <c r="H1349" s="429"/>
    </row>
    <row r="1350" spans="1:8" ht="20.100000000000001" customHeight="1">
      <c r="A1350" s="420"/>
      <c r="B1350" s="425"/>
      <c r="C1350" s="420"/>
      <c r="D1350" s="420"/>
      <c r="E1350" s="420"/>
      <c r="F1350" s="420"/>
      <c r="G1350" s="429"/>
      <c r="H1350" s="429"/>
    </row>
    <row r="1351" spans="1:8" ht="20.100000000000001" customHeight="1">
      <c r="A1351" s="420"/>
      <c r="B1351" s="425"/>
      <c r="C1351" s="420"/>
      <c r="D1351" s="420"/>
      <c r="E1351" s="420"/>
      <c r="F1351" s="420"/>
      <c r="G1351" s="429"/>
      <c r="H1351" s="429"/>
    </row>
    <row r="1352" spans="1:8" ht="20.100000000000001" customHeight="1">
      <c r="A1352" s="420"/>
      <c r="B1352" s="425"/>
      <c r="C1352" s="420"/>
      <c r="D1352" s="420"/>
      <c r="E1352" s="420"/>
      <c r="F1352" s="420"/>
      <c r="G1352" s="429"/>
      <c r="H1352" s="429"/>
    </row>
    <row r="1353" spans="1:8" ht="20.100000000000001" customHeight="1">
      <c r="A1353" s="420"/>
      <c r="B1353" s="425"/>
      <c r="C1353" s="420"/>
      <c r="D1353" s="420"/>
      <c r="E1353" s="420"/>
      <c r="F1353" s="420"/>
      <c r="G1353" s="429"/>
      <c r="H1353" s="429"/>
    </row>
    <row r="1354" spans="1:8" ht="20.100000000000001" customHeight="1">
      <c r="A1354" s="420"/>
      <c r="B1354" s="425"/>
      <c r="C1354" s="420"/>
      <c r="D1354" s="420"/>
      <c r="E1354" s="420"/>
      <c r="F1354" s="420"/>
      <c r="G1354" s="429"/>
      <c r="H1354" s="429"/>
    </row>
    <row r="1355" spans="1:8" ht="20.100000000000001" customHeight="1">
      <c r="A1355" s="420"/>
      <c r="B1355" s="425"/>
      <c r="C1355" s="420"/>
      <c r="D1355" s="420"/>
      <c r="E1355" s="420"/>
      <c r="F1355" s="420"/>
      <c r="G1355" s="429"/>
      <c r="H1355" s="429"/>
    </row>
    <row r="1356" spans="1:8" ht="20.100000000000001" customHeight="1">
      <c r="A1356" s="420"/>
      <c r="B1356" s="425"/>
      <c r="C1356" s="420"/>
      <c r="D1356" s="420"/>
      <c r="E1356" s="420"/>
      <c r="F1356" s="420"/>
      <c r="G1356" s="429"/>
      <c r="H1356" s="429"/>
    </row>
    <row r="1357" spans="1:8" ht="20.100000000000001" customHeight="1">
      <c r="A1357" s="420"/>
      <c r="B1357" s="425"/>
      <c r="C1357" s="420"/>
      <c r="D1357" s="420"/>
      <c r="E1357" s="420"/>
      <c r="F1357" s="420"/>
      <c r="G1357" s="429"/>
      <c r="H1357" s="429"/>
    </row>
    <row r="1358" spans="1:8" ht="20.100000000000001" customHeight="1">
      <c r="A1358" s="420"/>
      <c r="B1358" s="425"/>
      <c r="C1358" s="420"/>
      <c r="D1358" s="420"/>
      <c r="E1358" s="420"/>
      <c r="F1358" s="420"/>
      <c r="G1358" s="429"/>
      <c r="H1358" s="429"/>
    </row>
    <row r="1359" spans="1:8" ht="20.100000000000001" customHeight="1">
      <c r="A1359" s="420"/>
      <c r="B1359" s="425"/>
      <c r="C1359" s="420"/>
      <c r="D1359" s="420"/>
      <c r="E1359" s="420"/>
      <c r="F1359" s="420"/>
      <c r="G1359" s="429"/>
      <c r="H1359" s="429"/>
    </row>
    <row r="1360" spans="1:8" ht="20.100000000000001" customHeight="1">
      <c r="A1360" s="420"/>
      <c r="B1360" s="425"/>
      <c r="C1360" s="420"/>
      <c r="D1360" s="420"/>
      <c r="E1360" s="420"/>
      <c r="F1360" s="420"/>
      <c r="G1360" s="429"/>
      <c r="H1360" s="429"/>
    </row>
    <row r="1361" spans="1:8" ht="20.100000000000001" customHeight="1">
      <c r="A1361" s="420"/>
      <c r="B1361" s="425"/>
      <c r="C1361" s="420"/>
      <c r="D1361" s="420"/>
      <c r="E1361" s="420"/>
      <c r="F1361" s="420"/>
      <c r="G1361" s="429"/>
      <c r="H1361" s="429"/>
    </row>
    <row r="1362" spans="1:8" ht="20.100000000000001" customHeight="1">
      <c r="A1362" s="420"/>
      <c r="B1362" s="425"/>
      <c r="C1362" s="420"/>
      <c r="D1362" s="420"/>
      <c r="E1362" s="420"/>
      <c r="F1362" s="420"/>
      <c r="G1362" s="429"/>
      <c r="H1362" s="429"/>
    </row>
    <row r="1363" spans="1:8" ht="20.100000000000001" customHeight="1">
      <c r="A1363" s="420"/>
      <c r="B1363" s="425"/>
      <c r="C1363" s="420"/>
      <c r="D1363" s="420"/>
      <c r="E1363" s="420"/>
      <c r="F1363" s="420"/>
      <c r="G1363" s="429"/>
      <c r="H1363" s="429"/>
    </row>
    <row r="1364" spans="1:8" ht="20.100000000000001" customHeight="1">
      <c r="A1364" s="420"/>
      <c r="B1364" s="425"/>
      <c r="C1364" s="420"/>
      <c r="D1364" s="420"/>
      <c r="E1364" s="420"/>
      <c r="F1364" s="420"/>
      <c r="G1364" s="429"/>
      <c r="H1364" s="429"/>
    </row>
    <row r="1365" spans="1:8" ht="20.100000000000001" customHeight="1">
      <c r="A1365" s="420"/>
      <c r="B1365" s="425"/>
      <c r="C1365" s="420"/>
      <c r="D1365" s="420"/>
      <c r="E1365" s="420"/>
      <c r="F1365" s="420"/>
      <c r="G1365" s="429"/>
      <c r="H1365" s="429"/>
    </row>
    <row r="1366" spans="1:8" ht="20.100000000000001" customHeight="1">
      <c r="A1366" s="420"/>
      <c r="B1366" s="425"/>
      <c r="C1366" s="420"/>
      <c r="D1366" s="420"/>
      <c r="E1366" s="420"/>
      <c r="F1366" s="420"/>
      <c r="G1366" s="429"/>
      <c r="H1366" s="429"/>
    </row>
    <row r="1367" spans="1:8" ht="20.100000000000001" customHeight="1">
      <c r="A1367" s="420"/>
      <c r="B1367" s="425"/>
      <c r="C1367" s="420"/>
      <c r="D1367" s="420"/>
      <c r="E1367" s="420"/>
      <c r="F1367" s="420"/>
      <c r="G1367" s="429"/>
      <c r="H1367" s="429"/>
    </row>
    <row r="1368" spans="1:8" ht="20.100000000000001" customHeight="1">
      <c r="A1368" s="420"/>
      <c r="B1368" s="425"/>
      <c r="C1368" s="420"/>
      <c r="D1368" s="420"/>
      <c r="E1368" s="420"/>
      <c r="F1368" s="420"/>
      <c r="G1368" s="429"/>
      <c r="H1368" s="429"/>
    </row>
    <row r="1369" spans="1:8" ht="20.100000000000001" customHeight="1">
      <c r="A1369" s="420"/>
      <c r="B1369" s="425"/>
      <c r="C1369" s="420"/>
      <c r="D1369" s="420"/>
      <c r="E1369" s="420"/>
      <c r="F1369" s="420"/>
      <c r="G1369" s="429"/>
      <c r="H1369" s="429"/>
    </row>
    <row r="1370" spans="1:8" ht="20.100000000000001" customHeight="1">
      <c r="A1370" s="420"/>
      <c r="B1370" s="425"/>
      <c r="C1370" s="420"/>
      <c r="D1370" s="420"/>
      <c r="E1370" s="420"/>
      <c r="F1370" s="420"/>
      <c r="G1370" s="429"/>
      <c r="H1370" s="429"/>
    </row>
    <row r="1371" spans="1:8" ht="20.100000000000001" customHeight="1">
      <c r="A1371" s="420"/>
      <c r="B1371" s="425"/>
      <c r="C1371" s="420"/>
      <c r="D1371" s="420"/>
      <c r="E1371" s="420"/>
      <c r="F1371" s="420"/>
      <c r="G1371" s="429"/>
      <c r="H1371" s="429"/>
    </row>
    <row r="1372" spans="1:8" ht="20.100000000000001" customHeight="1">
      <c r="A1372" s="420"/>
      <c r="B1372" s="425"/>
      <c r="C1372" s="420"/>
      <c r="D1372" s="420"/>
      <c r="E1372" s="420"/>
      <c r="F1372" s="420"/>
      <c r="G1372" s="429"/>
      <c r="H1372" s="429"/>
    </row>
    <row r="1373" spans="1:8" ht="20.100000000000001" customHeight="1">
      <c r="A1373" s="420"/>
      <c r="B1373" s="425"/>
      <c r="C1373" s="420"/>
      <c r="D1373" s="420"/>
      <c r="E1373" s="420"/>
      <c r="F1373" s="420"/>
      <c r="G1373" s="429"/>
      <c r="H1373" s="429"/>
    </row>
    <row r="1374" spans="1:8" ht="20.100000000000001" customHeight="1">
      <c r="A1374" s="420"/>
      <c r="B1374" s="425"/>
      <c r="C1374" s="420"/>
      <c r="D1374" s="420"/>
      <c r="E1374" s="420"/>
      <c r="F1374" s="420"/>
      <c r="G1374" s="429"/>
      <c r="H1374" s="429"/>
    </row>
    <row r="1375" spans="1:8" ht="20.100000000000001" customHeight="1">
      <c r="A1375" s="420"/>
      <c r="B1375" s="425"/>
      <c r="C1375" s="420"/>
      <c r="D1375" s="420"/>
      <c r="E1375" s="420"/>
      <c r="F1375" s="420"/>
      <c r="G1375" s="429"/>
      <c r="H1375" s="429"/>
    </row>
    <row r="1376" spans="1:8" ht="20.100000000000001" customHeight="1">
      <c r="A1376" s="420"/>
      <c r="B1376" s="425"/>
      <c r="C1376" s="420"/>
      <c r="D1376" s="420"/>
      <c r="E1376" s="420"/>
      <c r="F1376" s="420"/>
      <c r="G1376" s="429"/>
      <c r="H1376" s="429"/>
    </row>
    <row r="1377" spans="1:8" ht="20.100000000000001" customHeight="1">
      <c r="A1377" s="420"/>
      <c r="B1377" s="425"/>
      <c r="C1377" s="420"/>
      <c r="D1377" s="420"/>
      <c r="E1377" s="420"/>
      <c r="F1377" s="420"/>
      <c r="G1377" s="429"/>
      <c r="H1377" s="429"/>
    </row>
    <row r="1378" spans="1:8" ht="20.100000000000001" customHeight="1">
      <c r="A1378" s="420"/>
      <c r="B1378" s="425"/>
      <c r="C1378" s="420"/>
      <c r="D1378" s="420"/>
      <c r="E1378" s="420"/>
      <c r="F1378" s="420"/>
      <c r="G1378" s="429"/>
      <c r="H1378" s="429"/>
    </row>
    <row r="1379" spans="1:8" ht="20.100000000000001" customHeight="1">
      <c r="A1379" s="420"/>
      <c r="B1379" s="425"/>
      <c r="C1379" s="420"/>
      <c r="D1379" s="420"/>
      <c r="E1379" s="420"/>
      <c r="F1379" s="420"/>
      <c r="G1379" s="429"/>
      <c r="H1379" s="429"/>
    </row>
    <row r="1380" spans="1:8" ht="20.100000000000001" customHeight="1">
      <c r="A1380" s="420"/>
      <c r="B1380" s="425"/>
      <c r="C1380" s="420"/>
      <c r="D1380" s="420"/>
      <c r="E1380" s="420"/>
      <c r="F1380" s="420"/>
      <c r="G1380" s="429"/>
      <c r="H1380" s="429"/>
    </row>
    <row r="1381" spans="1:8" ht="20.100000000000001" customHeight="1">
      <c r="A1381" s="420"/>
      <c r="B1381" s="425"/>
      <c r="C1381" s="420"/>
      <c r="D1381" s="420"/>
      <c r="E1381" s="420"/>
      <c r="F1381" s="420"/>
      <c r="G1381" s="429"/>
      <c r="H1381" s="429"/>
    </row>
    <row r="1382" spans="1:8" ht="20.100000000000001" customHeight="1">
      <c r="A1382" s="420"/>
      <c r="B1382" s="425"/>
      <c r="C1382" s="420"/>
      <c r="D1382" s="420"/>
      <c r="E1382" s="420"/>
      <c r="F1382" s="420"/>
      <c r="G1382" s="429"/>
      <c r="H1382" s="429"/>
    </row>
    <row r="1383" spans="1:8" ht="20.100000000000001" customHeight="1">
      <c r="A1383" s="420"/>
      <c r="B1383" s="425"/>
      <c r="C1383" s="420"/>
      <c r="D1383" s="420"/>
      <c r="E1383" s="420"/>
      <c r="F1383" s="420"/>
      <c r="G1383" s="429"/>
      <c r="H1383" s="429"/>
    </row>
    <row r="1384" spans="1:8" ht="20.100000000000001" customHeight="1">
      <c r="A1384" s="420"/>
      <c r="B1384" s="425"/>
      <c r="C1384" s="420"/>
      <c r="D1384" s="420"/>
      <c r="E1384" s="420"/>
      <c r="F1384" s="420"/>
      <c r="G1384" s="429"/>
      <c r="H1384" s="429"/>
    </row>
    <row r="1385" spans="1:8" ht="20.100000000000001" customHeight="1">
      <c r="A1385" s="420"/>
      <c r="B1385" s="425"/>
      <c r="C1385" s="420"/>
      <c r="D1385" s="420"/>
      <c r="E1385" s="420"/>
      <c r="F1385" s="420"/>
      <c r="G1385" s="429"/>
      <c r="H1385" s="429"/>
    </row>
    <row r="1386" spans="1:8" ht="20.100000000000001" customHeight="1">
      <c r="A1386" s="420"/>
      <c r="B1386" s="425"/>
      <c r="C1386" s="420"/>
      <c r="D1386" s="420"/>
      <c r="E1386" s="420"/>
      <c r="F1386" s="420"/>
      <c r="G1386" s="429"/>
      <c r="H1386" s="429"/>
    </row>
    <row r="1387" spans="1:8" ht="20.100000000000001" customHeight="1">
      <c r="A1387" s="420"/>
      <c r="B1387" s="425"/>
      <c r="C1387" s="420"/>
      <c r="D1387" s="420"/>
      <c r="E1387" s="420"/>
      <c r="F1387" s="420"/>
      <c r="G1387" s="429"/>
      <c r="H1387" s="429"/>
    </row>
    <row r="1388" spans="1:8" ht="20.100000000000001" customHeight="1">
      <c r="A1388" s="420"/>
      <c r="B1388" s="425"/>
      <c r="C1388" s="420"/>
      <c r="D1388" s="420"/>
      <c r="E1388" s="420"/>
      <c r="F1388" s="420"/>
      <c r="G1388" s="429"/>
      <c r="H1388" s="429"/>
    </row>
    <row r="1389" spans="1:8" ht="20.100000000000001" customHeight="1">
      <c r="A1389" s="420"/>
      <c r="B1389" s="425"/>
      <c r="C1389" s="420"/>
      <c r="D1389" s="420"/>
      <c r="E1389" s="420"/>
      <c r="F1389" s="420"/>
      <c r="G1389" s="429"/>
      <c r="H1389" s="429"/>
    </row>
    <row r="1390" spans="1:8" ht="20.100000000000001" customHeight="1">
      <c r="A1390" s="420"/>
      <c r="B1390" s="425"/>
      <c r="C1390" s="420"/>
      <c r="D1390" s="420"/>
      <c r="E1390" s="420"/>
      <c r="F1390" s="420"/>
      <c r="G1390" s="429"/>
      <c r="H1390" s="429"/>
    </row>
    <row r="1391" spans="1:8" ht="20.100000000000001" customHeight="1">
      <c r="A1391" s="420"/>
      <c r="B1391" s="425"/>
      <c r="C1391" s="420"/>
      <c r="D1391" s="420"/>
      <c r="E1391" s="420"/>
      <c r="F1391" s="420"/>
      <c r="G1391" s="429"/>
      <c r="H1391" s="429"/>
    </row>
    <row r="1392" spans="1:8" ht="20.100000000000001" customHeight="1">
      <c r="A1392" s="420"/>
      <c r="B1392" s="425"/>
      <c r="C1392" s="420"/>
      <c r="D1392" s="420"/>
      <c r="E1392" s="420"/>
      <c r="F1392" s="420"/>
      <c r="G1392" s="429"/>
      <c r="H1392" s="429"/>
    </row>
    <row r="1393" spans="1:8" ht="20.100000000000001" customHeight="1">
      <c r="A1393" s="420"/>
      <c r="B1393" s="425"/>
      <c r="C1393" s="420"/>
      <c r="D1393" s="420"/>
      <c r="E1393" s="420"/>
      <c r="F1393" s="420"/>
      <c r="G1393" s="429"/>
      <c r="H1393" s="429"/>
    </row>
    <row r="1394" spans="1:8" ht="20.100000000000001" customHeight="1">
      <c r="A1394" s="420"/>
      <c r="B1394" s="425"/>
      <c r="C1394" s="420"/>
      <c r="D1394" s="420"/>
      <c r="E1394" s="420"/>
      <c r="F1394" s="420"/>
      <c r="G1394" s="429"/>
      <c r="H1394" s="429"/>
    </row>
    <row r="1395" spans="1:8" ht="20.100000000000001" customHeight="1">
      <c r="A1395" s="420"/>
      <c r="B1395" s="425"/>
      <c r="C1395" s="420"/>
      <c r="D1395" s="420"/>
      <c r="E1395" s="420"/>
      <c r="F1395" s="420"/>
      <c r="G1395" s="429"/>
      <c r="H1395" s="429"/>
    </row>
    <row r="1396" spans="1:8" ht="20.100000000000001" customHeight="1">
      <c r="A1396" s="420"/>
      <c r="B1396" s="425"/>
      <c r="C1396" s="420"/>
      <c r="D1396" s="420"/>
      <c r="E1396" s="420"/>
      <c r="F1396" s="420"/>
      <c r="G1396" s="429"/>
      <c r="H1396" s="429"/>
    </row>
    <row r="1397" spans="1:8" ht="20.100000000000001" customHeight="1">
      <c r="A1397" s="420"/>
      <c r="B1397" s="425"/>
      <c r="C1397" s="420"/>
      <c r="D1397" s="420"/>
      <c r="E1397" s="420"/>
      <c r="F1397" s="420"/>
      <c r="G1397" s="429"/>
      <c r="H1397" s="429"/>
    </row>
    <row r="1398" spans="1:8" ht="20.100000000000001" customHeight="1">
      <c r="A1398" s="420"/>
      <c r="B1398" s="425"/>
      <c r="C1398" s="420"/>
      <c r="D1398" s="420"/>
      <c r="E1398" s="420"/>
      <c r="F1398" s="420"/>
      <c r="G1398" s="429"/>
      <c r="H1398" s="429"/>
    </row>
    <row r="1399" spans="1:8" ht="20.100000000000001" customHeight="1">
      <c r="A1399" s="420"/>
      <c r="B1399" s="425"/>
      <c r="C1399" s="420"/>
      <c r="D1399" s="420"/>
      <c r="E1399" s="420"/>
      <c r="F1399" s="420"/>
      <c r="G1399" s="429"/>
      <c r="H1399" s="429"/>
    </row>
    <row r="1400" spans="1:8" ht="20.100000000000001" customHeight="1">
      <c r="A1400" s="420"/>
      <c r="B1400" s="425"/>
      <c r="C1400" s="420"/>
      <c r="D1400" s="420"/>
      <c r="E1400" s="420"/>
      <c r="F1400" s="420"/>
      <c r="G1400" s="429"/>
      <c r="H1400" s="429"/>
    </row>
    <row r="1401" spans="1:8" ht="20.100000000000001" customHeight="1">
      <c r="A1401" s="420"/>
      <c r="B1401" s="425"/>
      <c r="C1401" s="420"/>
      <c r="D1401" s="420"/>
      <c r="E1401" s="420"/>
      <c r="F1401" s="420"/>
      <c r="G1401" s="429"/>
      <c r="H1401" s="429"/>
    </row>
    <row r="1402" spans="1:8" ht="20.100000000000001" customHeight="1">
      <c r="A1402" s="420"/>
      <c r="B1402" s="425"/>
      <c r="C1402" s="420"/>
      <c r="D1402" s="420"/>
      <c r="E1402" s="420"/>
      <c r="F1402" s="420"/>
      <c r="G1402" s="429"/>
      <c r="H1402" s="429"/>
    </row>
    <row r="1403" spans="1:8" ht="20.100000000000001" customHeight="1">
      <c r="A1403" s="420"/>
      <c r="B1403" s="425"/>
      <c r="C1403" s="420"/>
      <c r="D1403" s="420"/>
      <c r="E1403" s="420"/>
      <c r="F1403" s="420"/>
      <c r="G1403" s="429"/>
      <c r="H1403" s="429"/>
    </row>
    <row r="1404" spans="1:8" ht="20.100000000000001" customHeight="1">
      <c r="A1404" s="420"/>
      <c r="B1404" s="425"/>
      <c r="C1404" s="420"/>
      <c r="D1404" s="420"/>
      <c r="E1404" s="420"/>
      <c r="F1404" s="420"/>
      <c r="G1404" s="429"/>
      <c r="H1404" s="429"/>
    </row>
    <row r="1405" spans="1:8" ht="20.100000000000001" customHeight="1">
      <c r="A1405" s="420"/>
      <c r="B1405" s="425"/>
      <c r="C1405" s="420"/>
      <c r="D1405" s="420"/>
      <c r="E1405" s="420"/>
      <c r="F1405" s="420"/>
      <c r="G1405" s="429"/>
      <c r="H1405" s="429"/>
    </row>
    <row r="1406" spans="1:8" ht="20.100000000000001" customHeight="1">
      <c r="A1406" s="420"/>
      <c r="B1406" s="425"/>
      <c r="C1406" s="420"/>
      <c r="D1406" s="420"/>
      <c r="E1406" s="420"/>
      <c r="F1406" s="420"/>
      <c r="G1406" s="429"/>
      <c r="H1406" s="429"/>
    </row>
    <row r="1407" spans="1:8" ht="20.100000000000001" customHeight="1">
      <c r="A1407" s="420"/>
      <c r="B1407" s="425"/>
      <c r="C1407" s="420"/>
      <c r="D1407" s="420"/>
      <c r="E1407" s="420"/>
      <c r="F1407" s="420"/>
      <c r="G1407" s="429"/>
      <c r="H1407" s="429"/>
    </row>
    <row r="1408" spans="1:8" ht="20.100000000000001" customHeight="1">
      <c r="A1408" s="420"/>
      <c r="B1408" s="425"/>
      <c r="C1408" s="420"/>
      <c r="D1408" s="420"/>
      <c r="E1408" s="420"/>
      <c r="F1408" s="420"/>
      <c r="G1408" s="429"/>
      <c r="H1408" s="429"/>
    </row>
    <row r="1409" spans="1:8" ht="20.100000000000001" customHeight="1">
      <c r="A1409" s="420"/>
      <c r="B1409" s="425"/>
      <c r="C1409" s="420"/>
      <c r="D1409" s="420"/>
      <c r="E1409" s="420"/>
      <c r="F1409" s="420"/>
      <c r="G1409" s="429"/>
      <c r="H1409" s="429"/>
    </row>
    <row r="1410" spans="1:8" ht="20.100000000000001" customHeight="1">
      <c r="A1410" s="420"/>
      <c r="B1410" s="425"/>
      <c r="C1410" s="420"/>
      <c r="D1410" s="420"/>
      <c r="E1410" s="420"/>
      <c r="F1410" s="420"/>
      <c r="G1410" s="429"/>
      <c r="H1410" s="429"/>
    </row>
    <row r="1411" spans="1:8" ht="20.100000000000001" customHeight="1">
      <c r="A1411" s="420"/>
      <c r="B1411" s="425"/>
      <c r="C1411" s="420"/>
      <c r="D1411" s="420"/>
      <c r="E1411" s="420"/>
      <c r="F1411" s="420"/>
      <c r="G1411" s="429"/>
      <c r="H1411" s="429"/>
    </row>
    <row r="1412" spans="1:8" ht="20.100000000000001" customHeight="1">
      <c r="A1412" s="420"/>
      <c r="B1412" s="425"/>
      <c r="C1412" s="420"/>
      <c r="D1412" s="420"/>
      <c r="E1412" s="420"/>
      <c r="F1412" s="420"/>
      <c r="G1412" s="429"/>
      <c r="H1412" s="429"/>
    </row>
    <row r="1413" spans="1:8" ht="20.100000000000001" customHeight="1">
      <c r="A1413" s="420"/>
      <c r="B1413" s="425"/>
      <c r="C1413" s="420"/>
      <c r="D1413" s="420"/>
      <c r="E1413" s="420"/>
      <c r="F1413" s="420"/>
      <c r="G1413" s="429"/>
      <c r="H1413" s="429"/>
    </row>
    <row r="1414" spans="1:8" ht="20.100000000000001" customHeight="1">
      <c r="A1414" s="420"/>
      <c r="B1414" s="425"/>
      <c r="C1414" s="420"/>
      <c r="D1414" s="420"/>
      <c r="E1414" s="420"/>
      <c r="F1414" s="420"/>
      <c r="G1414" s="429"/>
      <c r="H1414" s="429"/>
    </row>
    <row r="1415" spans="1:8" ht="20.100000000000001" customHeight="1">
      <c r="A1415" s="420"/>
      <c r="B1415" s="425"/>
      <c r="C1415" s="420"/>
      <c r="D1415" s="420"/>
      <c r="E1415" s="420"/>
      <c r="F1415" s="420"/>
      <c r="G1415" s="429"/>
      <c r="H1415" s="429"/>
    </row>
    <row r="1416" spans="1:8" ht="20.100000000000001" customHeight="1">
      <c r="A1416" s="420"/>
      <c r="B1416" s="425"/>
      <c r="C1416" s="420"/>
      <c r="D1416" s="420"/>
      <c r="E1416" s="420"/>
      <c r="F1416" s="420"/>
      <c r="G1416" s="429"/>
      <c r="H1416" s="429"/>
    </row>
    <row r="1417" spans="1:8" ht="20.100000000000001" customHeight="1">
      <c r="A1417" s="420"/>
      <c r="B1417" s="425"/>
      <c r="C1417" s="420"/>
      <c r="D1417" s="420"/>
      <c r="E1417" s="420"/>
      <c r="F1417" s="420"/>
      <c r="G1417" s="429"/>
      <c r="H1417" s="429"/>
    </row>
    <row r="1418" spans="1:8" ht="20.100000000000001" customHeight="1">
      <c r="A1418" s="420"/>
      <c r="B1418" s="425"/>
      <c r="C1418" s="420"/>
      <c r="D1418" s="420"/>
      <c r="E1418" s="420"/>
      <c r="F1418" s="420"/>
      <c r="G1418" s="429"/>
      <c r="H1418" s="429"/>
    </row>
    <row r="1419" spans="1:8" ht="20.100000000000001" customHeight="1">
      <c r="A1419" s="420"/>
      <c r="B1419" s="425"/>
      <c r="C1419" s="420"/>
      <c r="D1419" s="420"/>
      <c r="E1419" s="420"/>
      <c r="F1419" s="420"/>
      <c r="G1419" s="429"/>
      <c r="H1419" s="429"/>
    </row>
    <row r="1420" spans="1:8" ht="20.100000000000001" customHeight="1">
      <c r="A1420" s="420"/>
      <c r="B1420" s="425"/>
      <c r="C1420" s="420"/>
      <c r="D1420" s="420"/>
      <c r="E1420" s="420"/>
      <c r="F1420" s="420"/>
      <c r="G1420" s="429"/>
      <c r="H1420" s="429"/>
    </row>
    <row r="1421" spans="1:8" ht="20.100000000000001" customHeight="1">
      <c r="A1421" s="420"/>
      <c r="B1421" s="425"/>
      <c r="C1421" s="420"/>
      <c r="D1421" s="420"/>
      <c r="E1421" s="420"/>
      <c r="F1421" s="420"/>
      <c r="G1421" s="429"/>
      <c r="H1421" s="429"/>
    </row>
    <row r="1422" spans="1:8" ht="20.100000000000001" customHeight="1">
      <c r="A1422" s="420"/>
      <c r="B1422" s="425"/>
      <c r="C1422" s="420"/>
      <c r="D1422" s="420"/>
      <c r="E1422" s="420"/>
      <c r="F1422" s="420"/>
      <c r="G1422" s="429"/>
      <c r="H1422" s="429"/>
    </row>
    <row r="1423" spans="1:8" ht="20.100000000000001" customHeight="1">
      <c r="A1423" s="420"/>
      <c r="B1423" s="425"/>
      <c r="C1423" s="420"/>
      <c r="D1423" s="420"/>
      <c r="E1423" s="420"/>
      <c r="F1423" s="420"/>
      <c r="G1423" s="429"/>
      <c r="H1423" s="429"/>
    </row>
    <row r="1424" spans="1:8" ht="20.100000000000001" customHeight="1">
      <c r="A1424" s="420"/>
      <c r="B1424" s="425"/>
      <c r="C1424" s="420"/>
      <c r="D1424" s="420"/>
      <c r="E1424" s="420"/>
      <c r="F1424" s="420"/>
      <c r="G1424" s="429"/>
      <c r="H1424" s="429"/>
    </row>
    <row r="1425" spans="1:8" ht="20.100000000000001" customHeight="1">
      <c r="A1425" s="420"/>
      <c r="B1425" s="425"/>
      <c r="C1425" s="420"/>
      <c r="D1425" s="420"/>
      <c r="E1425" s="420"/>
      <c r="F1425" s="420"/>
      <c r="G1425" s="429"/>
      <c r="H1425" s="429"/>
    </row>
    <row r="1426" spans="1:8" ht="20.100000000000001" customHeight="1">
      <c r="A1426" s="420"/>
      <c r="B1426" s="425"/>
      <c r="C1426" s="420"/>
      <c r="D1426" s="420"/>
      <c r="E1426" s="420"/>
      <c r="F1426" s="420"/>
      <c r="G1426" s="429"/>
      <c r="H1426" s="429"/>
    </row>
    <row r="1427" spans="1:8" ht="20.100000000000001" customHeight="1">
      <c r="A1427" s="420"/>
      <c r="B1427" s="425"/>
      <c r="C1427" s="420"/>
      <c r="D1427" s="420"/>
      <c r="E1427" s="420"/>
      <c r="F1427" s="420"/>
      <c r="G1427" s="429"/>
      <c r="H1427" s="429"/>
    </row>
    <row r="1428" spans="1:8" ht="20.100000000000001" customHeight="1">
      <c r="A1428" s="420"/>
      <c r="B1428" s="425"/>
      <c r="C1428" s="420"/>
      <c r="D1428" s="420"/>
      <c r="E1428" s="420"/>
      <c r="F1428" s="420"/>
      <c r="G1428" s="429"/>
      <c r="H1428" s="429"/>
    </row>
    <row r="1429" spans="1:8" ht="20.100000000000001" customHeight="1">
      <c r="A1429" s="420"/>
      <c r="B1429" s="425"/>
      <c r="C1429" s="420"/>
      <c r="D1429" s="420"/>
      <c r="E1429" s="420"/>
      <c r="F1429" s="420"/>
      <c r="G1429" s="429"/>
      <c r="H1429" s="429"/>
    </row>
    <row r="1430" spans="1:8" ht="20.100000000000001" customHeight="1">
      <c r="A1430" s="420"/>
      <c r="B1430" s="425"/>
      <c r="C1430" s="420"/>
      <c r="D1430" s="420"/>
      <c r="E1430" s="420"/>
      <c r="F1430" s="420"/>
      <c r="G1430" s="429"/>
      <c r="H1430" s="429"/>
    </row>
    <row r="1431" spans="1:8" ht="20.100000000000001" customHeight="1">
      <c r="A1431" s="420"/>
      <c r="B1431" s="425"/>
      <c r="C1431" s="420"/>
      <c r="D1431" s="420"/>
      <c r="E1431" s="420"/>
      <c r="F1431" s="420"/>
      <c r="G1431" s="429"/>
      <c r="H1431" s="429"/>
    </row>
    <row r="1432" spans="1:8" ht="20.100000000000001" customHeight="1">
      <c r="A1432" s="420"/>
      <c r="B1432" s="425"/>
      <c r="C1432" s="420"/>
      <c r="D1432" s="420"/>
      <c r="E1432" s="420"/>
      <c r="F1432" s="420"/>
      <c r="G1432" s="429"/>
      <c r="H1432" s="429"/>
    </row>
    <row r="1433" spans="1:8" ht="20.100000000000001" customHeight="1">
      <c r="A1433" s="420"/>
      <c r="B1433" s="425"/>
      <c r="C1433" s="420"/>
      <c r="D1433" s="420"/>
      <c r="E1433" s="420"/>
      <c r="F1433" s="420"/>
      <c r="G1433" s="429"/>
      <c r="H1433" s="429"/>
    </row>
    <row r="1434" spans="1:8" ht="20.100000000000001" customHeight="1">
      <c r="A1434" s="420"/>
      <c r="B1434" s="425"/>
      <c r="C1434" s="420"/>
      <c r="D1434" s="420"/>
      <c r="E1434" s="420"/>
      <c r="F1434" s="420"/>
      <c r="G1434" s="429"/>
      <c r="H1434" s="429"/>
    </row>
    <row r="1435" spans="1:8" ht="20.100000000000001" customHeight="1">
      <c r="A1435" s="420"/>
      <c r="B1435" s="425"/>
      <c r="C1435" s="420"/>
      <c r="D1435" s="420"/>
      <c r="E1435" s="420"/>
      <c r="F1435" s="420"/>
      <c r="G1435" s="429"/>
      <c r="H1435" s="429"/>
    </row>
    <row r="1436" spans="1:8" ht="20.100000000000001" customHeight="1">
      <c r="A1436" s="420"/>
      <c r="B1436" s="425"/>
      <c r="C1436" s="420"/>
      <c r="D1436" s="420"/>
      <c r="E1436" s="420"/>
      <c r="F1436" s="420"/>
      <c r="G1436" s="429"/>
      <c r="H1436" s="429"/>
    </row>
    <row r="1437" spans="1:8" ht="20.100000000000001" customHeight="1">
      <c r="A1437" s="420"/>
      <c r="B1437" s="425"/>
      <c r="C1437" s="420"/>
      <c r="D1437" s="420"/>
      <c r="E1437" s="420"/>
      <c r="F1437" s="420"/>
      <c r="G1437" s="429"/>
      <c r="H1437" s="429"/>
    </row>
    <row r="1438" spans="1:8" ht="20.100000000000001" customHeight="1">
      <c r="A1438" s="420"/>
      <c r="B1438" s="425"/>
      <c r="C1438" s="420"/>
      <c r="D1438" s="420"/>
      <c r="E1438" s="420"/>
      <c r="F1438" s="420"/>
      <c r="G1438" s="429"/>
      <c r="H1438" s="429"/>
    </row>
    <row r="1439" spans="1:8" ht="20.100000000000001" customHeight="1">
      <c r="A1439" s="420"/>
      <c r="B1439" s="425"/>
      <c r="C1439" s="420"/>
      <c r="D1439" s="420"/>
      <c r="E1439" s="420"/>
      <c r="F1439" s="420"/>
      <c r="G1439" s="429"/>
      <c r="H1439" s="429"/>
    </row>
    <row r="1440" spans="1:8" ht="20.100000000000001" customHeight="1">
      <c r="A1440" s="420"/>
      <c r="B1440" s="425"/>
      <c r="C1440" s="420"/>
      <c r="D1440" s="420"/>
      <c r="E1440" s="420"/>
      <c r="F1440" s="420"/>
      <c r="G1440" s="429"/>
      <c r="H1440" s="429"/>
    </row>
    <row r="1441" spans="1:8" ht="20.100000000000001" customHeight="1">
      <c r="A1441" s="420"/>
      <c r="B1441" s="425"/>
      <c r="C1441" s="420"/>
      <c r="D1441" s="420"/>
      <c r="E1441" s="420"/>
      <c r="F1441" s="420"/>
      <c r="G1441" s="429"/>
      <c r="H1441" s="429"/>
    </row>
    <row r="1442" spans="1:8" ht="20.100000000000001" customHeight="1">
      <c r="A1442" s="420"/>
      <c r="B1442" s="425"/>
      <c r="C1442" s="420"/>
      <c r="D1442" s="420"/>
      <c r="E1442" s="420"/>
      <c r="F1442" s="420"/>
      <c r="G1442" s="429"/>
      <c r="H1442" s="429"/>
    </row>
    <row r="1443" spans="1:8" ht="20.100000000000001" customHeight="1">
      <c r="A1443" s="420"/>
      <c r="B1443" s="425"/>
      <c r="C1443" s="420"/>
      <c r="D1443" s="420"/>
      <c r="E1443" s="420"/>
      <c r="F1443" s="420"/>
      <c r="G1443" s="429"/>
      <c r="H1443" s="429"/>
    </row>
    <row r="1444" spans="1:8" ht="20.100000000000001" customHeight="1">
      <c r="A1444" s="420"/>
      <c r="B1444" s="425"/>
      <c r="C1444" s="420"/>
      <c r="D1444" s="420"/>
      <c r="E1444" s="420"/>
      <c r="F1444" s="420"/>
      <c r="G1444" s="429"/>
      <c r="H1444" s="429"/>
    </row>
    <row r="1445" spans="1:8" ht="20.100000000000001" customHeight="1">
      <c r="A1445" s="420"/>
      <c r="B1445" s="425"/>
      <c r="C1445" s="420"/>
      <c r="D1445" s="420"/>
      <c r="E1445" s="420"/>
      <c r="F1445" s="420"/>
      <c r="G1445" s="429"/>
      <c r="H1445" s="429"/>
    </row>
    <row r="1446" spans="1:8" ht="20.100000000000001" customHeight="1">
      <c r="A1446" s="420"/>
      <c r="B1446" s="425"/>
      <c r="C1446" s="420"/>
      <c r="D1446" s="420"/>
      <c r="E1446" s="420"/>
      <c r="F1446" s="420"/>
      <c r="G1446" s="429"/>
      <c r="H1446" s="429"/>
    </row>
    <row r="1447" spans="1:8" ht="20.100000000000001" customHeight="1">
      <c r="A1447" s="420"/>
      <c r="B1447" s="425"/>
      <c r="C1447" s="420"/>
      <c r="D1447" s="420"/>
      <c r="E1447" s="420"/>
      <c r="F1447" s="420"/>
      <c r="G1447" s="429"/>
      <c r="H1447" s="429"/>
    </row>
    <row r="1448" spans="1:8" ht="20.100000000000001" customHeight="1">
      <c r="A1448" s="420"/>
      <c r="B1448" s="425"/>
      <c r="C1448" s="420"/>
      <c r="D1448" s="420"/>
      <c r="E1448" s="420"/>
      <c r="F1448" s="420"/>
      <c r="G1448" s="429"/>
      <c r="H1448" s="429"/>
    </row>
    <row r="1449" spans="1:8" ht="20.100000000000001" customHeight="1">
      <c r="A1449" s="420"/>
      <c r="B1449" s="425"/>
      <c r="C1449" s="420"/>
      <c r="D1449" s="420"/>
      <c r="E1449" s="420"/>
      <c r="F1449" s="420"/>
      <c r="G1449" s="429"/>
      <c r="H1449" s="429"/>
    </row>
    <row r="1450" spans="1:8" ht="20.100000000000001" customHeight="1">
      <c r="A1450" s="420"/>
      <c r="B1450" s="425"/>
      <c r="C1450" s="420"/>
      <c r="D1450" s="420"/>
      <c r="E1450" s="420"/>
      <c r="F1450" s="420"/>
      <c r="G1450" s="429"/>
      <c r="H1450" s="429"/>
    </row>
    <row r="1451" spans="1:8" ht="20.100000000000001" customHeight="1">
      <c r="A1451" s="420"/>
      <c r="B1451" s="425"/>
      <c r="C1451" s="420"/>
      <c r="D1451" s="420"/>
      <c r="E1451" s="420"/>
      <c r="F1451" s="420"/>
      <c r="G1451" s="429"/>
      <c r="H1451" s="429"/>
    </row>
    <row r="1452" spans="1:8" ht="20.100000000000001" customHeight="1">
      <c r="A1452" s="420"/>
      <c r="B1452" s="425"/>
      <c r="C1452" s="420"/>
      <c r="D1452" s="420"/>
      <c r="E1452" s="420"/>
      <c r="F1452" s="420"/>
      <c r="G1452" s="429"/>
      <c r="H1452" s="429"/>
    </row>
    <row r="1453" spans="1:8" ht="20.100000000000001" customHeight="1">
      <c r="A1453" s="420"/>
      <c r="B1453" s="425"/>
      <c r="C1453" s="420"/>
      <c r="D1453" s="420"/>
      <c r="E1453" s="420"/>
      <c r="F1453" s="420"/>
      <c r="G1453" s="429"/>
      <c r="H1453" s="429"/>
    </row>
    <row r="1454" spans="1:8" ht="20.100000000000001" customHeight="1">
      <c r="A1454" s="420"/>
      <c r="B1454" s="425"/>
      <c r="C1454" s="420"/>
      <c r="D1454" s="420"/>
      <c r="E1454" s="420"/>
      <c r="F1454" s="420"/>
      <c r="G1454" s="429"/>
      <c r="H1454" s="429"/>
    </row>
    <row r="1455" spans="1:8" ht="20.100000000000001" customHeight="1">
      <c r="A1455" s="420"/>
      <c r="B1455" s="425"/>
      <c r="C1455" s="420"/>
      <c r="D1455" s="420"/>
      <c r="E1455" s="420"/>
      <c r="F1455" s="420"/>
      <c r="G1455" s="429"/>
      <c r="H1455" s="429"/>
    </row>
    <row r="1456" spans="1:8" ht="20.100000000000001" customHeight="1">
      <c r="A1456" s="420"/>
      <c r="B1456" s="425"/>
      <c r="C1456" s="420"/>
      <c r="D1456" s="420"/>
      <c r="E1456" s="420"/>
      <c r="F1456" s="420"/>
      <c r="G1456" s="429"/>
      <c r="H1456" s="429"/>
    </row>
    <row r="1457" spans="1:8" ht="20.100000000000001" customHeight="1">
      <c r="A1457" s="420"/>
      <c r="B1457" s="425"/>
      <c r="C1457" s="420"/>
      <c r="D1457" s="420"/>
      <c r="E1457" s="420"/>
      <c r="F1457" s="420"/>
      <c r="G1457" s="429"/>
      <c r="H1457" s="429"/>
    </row>
    <row r="1458" spans="1:8" ht="20.100000000000001" customHeight="1">
      <c r="A1458" s="420"/>
      <c r="B1458" s="425"/>
      <c r="C1458" s="420"/>
      <c r="D1458" s="420"/>
      <c r="E1458" s="420"/>
      <c r="F1458" s="420"/>
      <c r="G1458" s="429"/>
      <c r="H1458" s="429"/>
    </row>
    <row r="1459" spans="1:8" ht="20.100000000000001" customHeight="1">
      <c r="A1459" s="420"/>
      <c r="B1459" s="425"/>
      <c r="C1459" s="420"/>
      <c r="D1459" s="420"/>
      <c r="E1459" s="420"/>
      <c r="F1459" s="420"/>
      <c r="G1459" s="429"/>
      <c r="H1459" s="429"/>
    </row>
    <row r="1460" spans="1:8" ht="20.100000000000001" customHeight="1">
      <c r="A1460" s="420"/>
      <c r="B1460" s="425"/>
      <c r="C1460" s="420"/>
      <c r="D1460" s="420"/>
      <c r="E1460" s="420"/>
      <c r="F1460" s="420"/>
      <c r="G1460" s="429"/>
      <c r="H1460" s="429"/>
    </row>
    <row r="1461" spans="1:8" ht="20.100000000000001" customHeight="1">
      <c r="A1461" s="420"/>
      <c r="B1461" s="425"/>
      <c r="C1461" s="420"/>
      <c r="D1461" s="420"/>
      <c r="E1461" s="420"/>
      <c r="F1461" s="420"/>
      <c r="G1461" s="429"/>
      <c r="H1461" s="429"/>
    </row>
    <row r="1462" spans="1:8" ht="20.100000000000001" customHeight="1">
      <c r="A1462" s="420"/>
      <c r="B1462" s="425"/>
      <c r="C1462" s="420"/>
      <c r="D1462" s="420"/>
      <c r="E1462" s="420"/>
      <c r="F1462" s="420"/>
      <c r="G1462" s="429"/>
      <c r="H1462" s="429"/>
    </row>
    <row r="1463" spans="1:8" ht="20.100000000000001" customHeight="1">
      <c r="A1463" s="420"/>
      <c r="B1463" s="425"/>
      <c r="C1463" s="420"/>
      <c r="D1463" s="420"/>
      <c r="E1463" s="420"/>
      <c r="F1463" s="420"/>
      <c r="G1463" s="429"/>
      <c r="H1463" s="429"/>
    </row>
    <row r="1464" spans="1:8" ht="20.100000000000001" customHeight="1">
      <c r="A1464" s="420"/>
      <c r="B1464" s="425"/>
      <c r="C1464" s="420"/>
      <c r="D1464" s="420"/>
      <c r="E1464" s="420"/>
      <c r="F1464" s="420"/>
      <c r="G1464" s="429"/>
      <c r="H1464" s="429"/>
    </row>
    <row r="1465" spans="1:8" ht="20.100000000000001" customHeight="1">
      <c r="A1465" s="420"/>
      <c r="B1465" s="425"/>
      <c r="C1465" s="420"/>
      <c r="D1465" s="420"/>
      <c r="E1465" s="420"/>
      <c r="F1465" s="420"/>
      <c r="G1465" s="429"/>
      <c r="H1465" s="429"/>
    </row>
    <row r="1466" spans="1:8" ht="20.100000000000001" customHeight="1">
      <c r="A1466" s="420"/>
      <c r="B1466" s="425"/>
      <c r="C1466" s="420"/>
      <c r="D1466" s="420"/>
      <c r="E1466" s="420"/>
      <c r="F1466" s="420"/>
      <c r="G1466" s="429"/>
      <c r="H1466" s="429"/>
    </row>
    <row r="1467" spans="1:8" ht="20.100000000000001" customHeight="1">
      <c r="A1467" s="420"/>
      <c r="B1467" s="425"/>
      <c r="C1467" s="420"/>
      <c r="D1467" s="420"/>
      <c r="E1467" s="420"/>
      <c r="F1467" s="420"/>
      <c r="G1467" s="429"/>
      <c r="H1467" s="429"/>
    </row>
    <row r="1468" spans="1:8" ht="20.100000000000001" customHeight="1">
      <c r="A1468" s="420"/>
      <c r="B1468" s="425"/>
      <c r="C1468" s="420"/>
      <c r="D1468" s="420"/>
      <c r="E1468" s="420"/>
      <c r="F1468" s="420"/>
      <c r="G1468" s="429"/>
      <c r="H1468" s="429"/>
    </row>
    <row r="1469" spans="1:8" ht="20.100000000000001" customHeight="1">
      <c r="A1469" s="420"/>
      <c r="B1469" s="425"/>
      <c r="C1469" s="420"/>
      <c r="D1469" s="420"/>
      <c r="E1469" s="420"/>
      <c r="F1469" s="420"/>
      <c r="G1469" s="429"/>
      <c r="H1469" s="429"/>
    </row>
    <row r="1470" spans="1:8" ht="20.100000000000001" customHeight="1">
      <c r="A1470" s="420"/>
      <c r="B1470" s="425"/>
      <c r="C1470" s="420"/>
      <c r="D1470" s="420"/>
      <c r="E1470" s="420"/>
      <c r="F1470" s="420"/>
      <c r="G1470" s="429"/>
      <c r="H1470" s="429"/>
    </row>
    <row r="1471" spans="1:8" ht="20.100000000000001" customHeight="1">
      <c r="A1471" s="420"/>
      <c r="B1471" s="425"/>
      <c r="C1471" s="420"/>
      <c r="D1471" s="420"/>
      <c r="E1471" s="420"/>
      <c r="F1471" s="420"/>
      <c r="G1471" s="429"/>
      <c r="H1471" s="429"/>
    </row>
    <row r="1472" spans="1:8" ht="20.100000000000001" customHeight="1">
      <c r="A1472" s="420"/>
      <c r="B1472" s="425"/>
      <c r="C1472" s="420"/>
      <c r="D1472" s="420"/>
      <c r="E1472" s="420"/>
      <c r="F1472" s="420"/>
      <c r="G1472" s="429"/>
      <c r="H1472" s="429"/>
    </row>
    <row r="1473" spans="1:8" ht="20.100000000000001" customHeight="1">
      <c r="A1473" s="420"/>
      <c r="B1473" s="425"/>
      <c r="C1473" s="420"/>
      <c r="D1473" s="420"/>
      <c r="E1473" s="420"/>
      <c r="F1473" s="420"/>
      <c r="G1473" s="429"/>
      <c r="H1473" s="429"/>
    </row>
    <row r="1474" spans="1:8" ht="20.100000000000001" customHeight="1">
      <c r="A1474" s="420"/>
      <c r="B1474" s="425"/>
      <c r="C1474" s="420"/>
      <c r="D1474" s="420"/>
      <c r="E1474" s="420"/>
      <c r="F1474" s="420"/>
      <c r="G1474" s="429"/>
      <c r="H1474" s="429"/>
    </row>
    <row r="1475" spans="1:8" ht="20.100000000000001" customHeight="1">
      <c r="A1475" s="420"/>
      <c r="B1475" s="425"/>
      <c r="C1475" s="420"/>
      <c r="D1475" s="420"/>
      <c r="E1475" s="420"/>
      <c r="F1475" s="420"/>
      <c r="G1475" s="429"/>
      <c r="H1475" s="429"/>
    </row>
    <row r="1476" spans="1:8" ht="20.100000000000001" customHeight="1">
      <c r="A1476" s="420"/>
      <c r="B1476" s="425"/>
      <c r="C1476" s="420"/>
      <c r="D1476" s="420"/>
      <c r="E1476" s="420"/>
      <c r="F1476" s="420"/>
      <c r="G1476" s="429"/>
      <c r="H1476" s="429"/>
    </row>
    <row r="1477" spans="1:8" ht="20.100000000000001" customHeight="1">
      <c r="A1477" s="420"/>
      <c r="B1477" s="425"/>
      <c r="C1477" s="420"/>
      <c r="D1477" s="420"/>
      <c r="E1477" s="420"/>
      <c r="F1477" s="420"/>
      <c r="G1477" s="429"/>
      <c r="H1477" s="429"/>
    </row>
    <row r="1478" spans="1:8" ht="20.100000000000001" customHeight="1">
      <c r="A1478" s="420"/>
      <c r="B1478" s="425"/>
      <c r="C1478" s="420"/>
      <c r="D1478" s="420"/>
      <c r="E1478" s="420"/>
      <c r="F1478" s="420"/>
      <c r="G1478" s="429"/>
      <c r="H1478" s="429"/>
    </row>
    <row r="1479" spans="1:8" ht="20.100000000000001" customHeight="1">
      <c r="A1479" s="420"/>
      <c r="B1479" s="425"/>
      <c r="C1479" s="420"/>
      <c r="D1479" s="420"/>
      <c r="E1479" s="420"/>
      <c r="F1479" s="420"/>
      <c r="G1479" s="429"/>
      <c r="H1479" s="429"/>
    </row>
    <row r="1480" spans="1:8" ht="20.100000000000001" customHeight="1">
      <c r="A1480" s="420"/>
      <c r="B1480" s="425"/>
      <c r="C1480" s="420"/>
      <c r="D1480" s="420"/>
      <c r="E1480" s="420"/>
      <c r="F1480" s="420"/>
      <c r="G1480" s="429"/>
      <c r="H1480" s="429"/>
    </row>
    <row r="1481" spans="1:8" ht="20.100000000000001" customHeight="1">
      <c r="A1481" s="420"/>
      <c r="B1481" s="425"/>
      <c r="C1481" s="420"/>
      <c r="D1481" s="420"/>
      <c r="E1481" s="420"/>
      <c r="F1481" s="420"/>
      <c r="G1481" s="429"/>
      <c r="H1481" s="429"/>
    </row>
    <row r="1482" spans="1:8" ht="20.100000000000001" customHeight="1">
      <c r="A1482" s="420"/>
      <c r="B1482" s="425"/>
      <c r="C1482" s="420"/>
      <c r="D1482" s="420"/>
      <c r="E1482" s="420"/>
      <c r="F1482" s="420"/>
      <c r="G1482" s="429"/>
      <c r="H1482" s="429"/>
    </row>
    <row r="1483" spans="1:8" ht="20.100000000000001" customHeight="1">
      <c r="A1483" s="420"/>
      <c r="B1483" s="425"/>
      <c r="C1483" s="420"/>
      <c r="D1483" s="420"/>
      <c r="E1483" s="420"/>
      <c r="F1483" s="420"/>
      <c r="G1483" s="429"/>
      <c r="H1483" s="429"/>
    </row>
    <row r="1484" spans="1:8" ht="20.100000000000001" customHeight="1">
      <c r="A1484" s="420"/>
      <c r="B1484" s="425"/>
      <c r="C1484" s="420"/>
      <c r="D1484" s="420"/>
      <c r="E1484" s="420"/>
      <c r="F1484" s="420"/>
      <c r="G1484" s="429"/>
      <c r="H1484" s="429"/>
    </row>
    <row r="1485" spans="1:8" ht="20.100000000000001" customHeight="1">
      <c r="A1485" s="420"/>
      <c r="B1485" s="425"/>
      <c r="C1485" s="420"/>
      <c r="D1485" s="420"/>
      <c r="E1485" s="420"/>
      <c r="F1485" s="420"/>
      <c r="G1485" s="429"/>
      <c r="H1485" s="429"/>
    </row>
    <row r="1486" spans="1:8" ht="20.100000000000001" customHeight="1">
      <c r="A1486" s="420"/>
      <c r="B1486" s="425"/>
      <c r="C1486" s="420"/>
      <c r="D1486" s="420"/>
      <c r="E1486" s="420"/>
      <c r="F1486" s="420"/>
      <c r="G1486" s="429"/>
      <c r="H1486" s="429"/>
    </row>
    <row r="1487" spans="1:8" ht="20.100000000000001" customHeight="1">
      <c r="A1487" s="420"/>
      <c r="B1487" s="425"/>
      <c r="C1487" s="420"/>
      <c r="D1487" s="420"/>
      <c r="E1487" s="420"/>
      <c r="F1487" s="420"/>
      <c r="G1487" s="429"/>
      <c r="H1487" s="429"/>
    </row>
    <row r="1488" spans="1:8" ht="20.100000000000001" customHeight="1">
      <c r="A1488" s="420"/>
      <c r="B1488" s="425"/>
      <c r="C1488" s="420"/>
      <c r="D1488" s="420"/>
      <c r="E1488" s="420"/>
      <c r="F1488" s="420"/>
      <c r="G1488" s="429"/>
      <c r="H1488" s="429"/>
    </row>
    <row r="1489" spans="1:8" ht="20.100000000000001" customHeight="1">
      <c r="A1489" s="420"/>
      <c r="B1489" s="425"/>
      <c r="C1489" s="420"/>
      <c r="D1489" s="420"/>
      <c r="E1489" s="420"/>
      <c r="F1489" s="420"/>
      <c r="G1489" s="429"/>
      <c r="H1489" s="429"/>
    </row>
    <row r="1490" spans="1:8" ht="20.100000000000001" customHeight="1">
      <c r="A1490" s="420"/>
      <c r="B1490" s="425"/>
      <c r="C1490" s="420"/>
      <c r="D1490" s="420"/>
      <c r="E1490" s="420"/>
      <c r="F1490" s="420"/>
      <c r="G1490" s="429"/>
      <c r="H1490" s="429"/>
    </row>
    <row r="1491" spans="1:8" ht="20.100000000000001" customHeight="1">
      <c r="A1491" s="420"/>
      <c r="B1491" s="425"/>
      <c r="C1491" s="420"/>
      <c r="D1491" s="420"/>
      <c r="E1491" s="420"/>
      <c r="F1491" s="420"/>
      <c r="G1491" s="429"/>
      <c r="H1491" s="429"/>
    </row>
    <row r="1492" spans="1:8" ht="20.100000000000001" customHeight="1">
      <c r="A1492" s="420"/>
      <c r="B1492" s="425"/>
      <c r="C1492" s="420"/>
      <c r="D1492" s="420"/>
      <c r="E1492" s="420"/>
      <c r="F1492" s="420"/>
      <c r="G1492" s="429"/>
      <c r="H1492" s="429"/>
    </row>
    <row r="1493" spans="1:8" ht="20.100000000000001" customHeight="1">
      <c r="A1493" s="420"/>
      <c r="B1493" s="425"/>
      <c r="C1493" s="420"/>
      <c r="D1493" s="420"/>
      <c r="E1493" s="420"/>
      <c r="F1493" s="420"/>
      <c r="G1493" s="429"/>
      <c r="H1493" s="429"/>
    </row>
    <row r="1494" spans="1:8" ht="20.100000000000001" customHeight="1">
      <c r="A1494" s="420"/>
      <c r="B1494" s="425"/>
      <c r="C1494" s="420"/>
      <c r="D1494" s="420"/>
      <c r="E1494" s="420"/>
      <c r="F1494" s="420"/>
      <c r="G1494" s="429"/>
      <c r="H1494" s="429"/>
    </row>
    <row r="1495" spans="1:8" ht="20.100000000000001" customHeight="1">
      <c r="A1495" s="420"/>
      <c r="B1495" s="425"/>
      <c r="C1495" s="420"/>
      <c r="D1495" s="420"/>
      <c r="E1495" s="420"/>
      <c r="F1495" s="420"/>
      <c r="G1495" s="429"/>
      <c r="H1495" s="429"/>
    </row>
    <row r="1496" spans="1:8" ht="20.100000000000001" customHeight="1">
      <c r="A1496" s="420"/>
      <c r="B1496" s="425"/>
      <c r="C1496" s="420"/>
      <c r="D1496" s="420"/>
      <c r="E1496" s="420"/>
      <c r="F1496" s="420"/>
      <c r="G1496" s="429"/>
      <c r="H1496" s="429"/>
    </row>
    <row r="1497" spans="1:8" ht="20.100000000000001" customHeight="1">
      <c r="A1497" s="420"/>
      <c r="B1497" s="425"/>
      <c r="C1497" s="420"/>
      <c r="D1497" s="420"/>
      <c r="E1497" s="420"/>
      <c r="F1497" s="420"/>
      <c r="G1497" s="429"/>
      <c r="H1497" s="429"/>
    </row>
    <row r="1498" spans="1:8" ht="20.100000000000001" customHeight="1">
      <c r="A1498" s="420"/>
      <c r="B1498" s="425"/>
      <c r="C1498" s="420"/>
      <c r="D1498" s="420"/>
      <c r="E1498" s="420"/>
      <c r="F1498" s="420"/>
      <c r="G1498" s="429"/>
      <c r="H1498" s="429"/>
    </row>
    <row r="1499" spans="1:8" ht="20.100000000000001" customHeight="1">
      <c r="A1499" s="420"/>
      <c r="B1499" s="425"/>
      <c r="C1499" s="420"/>
      <c r="D1499" s="420"/>
      <c r="E1499" s="420"/>
      <c r="F1499" s="420"/>
      <c r="G1499" s="429"/>
      <c r="H1499" s="429"/>
    </row>
    <row r="1500" spans="1:8" ht="20.100000000000001" customHeight="1">
      <c r="A1500" s="420"/>
      <c r="B1500" s="425"/>
      <c r="C1500" s="420"/>
      <c r="D1500" s="420"/>
      <c r="E1500" s="420"/>
      <c r="F1500" s="420"/>
      <c r="G1500" s="429"/>
      <c r="H1500" s="429"/>
    </row>
    <row r="1501" spans="1:8" ht="20.100000000000001" customHeight="1">
      <c r="A1501" s="420"/>
      <c r="B1501" s="425"/>
      <c r="C1501" s="420"/>
      <c r="D1501" s="420"/>
      <c r="E1501" s="420"/>
      <c r="F1501" s="420"/>
      <c r="G1501" s="429"/>
      <c r="H1501" s="429"/>
    </row>
    <row r="1502" spans="1:8" ht="20.100000000000001" customHeight="1">
      <c r="A1502" s="420"/>
      <c r="B1502" s="425"/>
      <c r="C1502" s="420"/>
      <c r="D1502" s="420"/>
      <c r="E1502" s="420"/>
      <c r="F1502" s="420"/>
      <c r="G1502" s="429"/>
      <c r="H1502" s="429"/>
    </row>
    <row r="1503" spans="1:8" ht="20.100000000000001" customHeight="1">
      <c r="A1503" s="420"/>
      <c r="B1503" s="425"/>
      <c r="C1503" s="420"/>
      <c r="D1503" s="420"/>
      <c r="E1503" s="420"/>
      <c r="F1503" s="420"/>
      <c r="G1503" s="429"/>
      <c r="H1503" s="429"/>
    </row>
    <row r="1504" spans="1:8" ht="20.100000000000001" customHeight="1">
      <c r="A1504" s="420"/>
      <c r="B1504" s="425"/>
      <c r="C1504" s="420"/>
      <c r="D1504" s="420"/>
      <c r="E1504" s="420"/>
      <c r="F1504" s="420"/>
      <c r="G1504" s="429"/>
      <c r="H1504" s="429"/>
    </row>
    <row r="1505" spans="1:8" ht="20.100000000000001" customHeight="1">
      <c r="A1505" s="420"/>
      <c r="B1505" s="425"/>
      <c r="C1505" s="420"/>
      <c r="D1505" s="420"/>
      <c r="E1505" s="420"/>
      <c r="F1505" s="420"/>
      <c r="G1505" s="429"/>
      <c r="H1505" s="429"/>
    </row>
    <row r="1506" spans="1:8" ht="20.100000000000001" customHeight="1">
      <c r="A1506" s="420"/>
      <c r="B1506" s="425"/>
      <c r="C1506" s="420"/>
      <c r="D1506" s="420"/>
      <c r="E1506" s="420"/>
      <c r="F1506" s="420"/>
      <c r="G1506" s="429"/>
      <c r="H1506" s="429"/>
    </row>
    <row r="1507" spans="1:8" ht="20.100000000000001" customHeight="1">
      <c r="A1507" s="420"/>
      <c r="B1507" s="425"/>
      <c r="C1507" s="420"/>
      <c r="D1507" s="420"/>
      <c r="E1507" s="420"/>
      <c r="F1507" s="420"/>
      <c r="G1507" s="429"/>
      <c r="H1507" s="429"/>
    </row>
    <row r="1508" spans="1:8" ht="20.100000000000001" customHeight="1">
      <c r="A1508" s="420"/>
      <c r="B1508" s="425"/>
      <c r="C1508" s="420"/>
      <c r="D1508" s="420"/>
      <c r="E1508" s="420"/>
      <c r="F1508" s="420"/>
      <c r="G1508" s="429"/>
      <c r="H1508" s="429"/>
    </row>
    <row r="1509" spans="1:8" ht="20.100000000000001" customHeight="1">
      <c r="A1509" s="420"/>
      <c r="B1509" s="425"/>
      <c r="C1509" s="420"/>
      <c r="D1509" s="420"/>
      <c r="E1509" s="420"/>
      <c r="F1509" s="420"/>
      <c r="G1509" s="429"/>
      <c r="H1509" s="429"/>
    </row>
    <row r="1510" spans="1:8" ht="20.100000000000001" customHeight="1">
      <c r="A1510" s="420"/>
      <c r="B1510" s="425"/>
      <c r="C1510" s="420"/>
      <c r="D1510" s="420"/>
      <c r="E1510" s="420"/>
      <c r="F1510" s="420"/>
      <c r="G1510" s="429"/>
      <c r="H1510" s="429"/>
    </row>
    <row r="1511" spans="1:8" ht="20.100000000000001" customHeight="1">
      <c r="A1511" s="420"/>
      <c r="B1511" s="425"/>
      <c r="C1511" s="420"/>
      <c r="D1511" s="420"/>
      <c r="E1511" s="420"/>
      <c r="F1511" s="420"/>
      <c r="G1511" s="429"/>
      <c r="H1511" s="429"/>
    </row>
    <row r="1512" spans="1:8" ht="20.100000000000001" customHeight="1">
      <c r="A1512" s="420"/>
      <c r="B1512" s="425"/>
      <c r="C1512" s="420"/>
      <c r="D1512" s="420"/>
      <c r="E1512" s="420"/>
      <c r="F1512" s="420"/>
      <c r="G1512" s="429"/>
      <c r="H1512" s="429"/>
    </row>
    <row r="1513" spans="1:8" ht="20.100000000000001" customHeight="1">
      <c r="A1513" s="420"/>
      <c r="B1513" s="425"/>
      <c r="C1513" s="420"/>
      <c r="D1513" s="420"/>
      <c r="E1513" s="420"/>
      <c r="F1513" s="420"/>
      <c r="G1513" s="429"/>
      <c r="H1513" s="429"/>
    </row>
    <row r="1514" spans="1:8" ht="20.100000000000001" customHeight="1">
      <c r="A1514" s="420"/>
      <c r="B1514" s="425"/>
      <c r="C1514" s="420"/>
      <c r="D1514" s="420"/>
      <c r="E1514" s="420"/>
      <c r="F1514" s="420"/>
      <c r="G1514" s="429"/>
      <c r="H1514" s="429"/>
    </row>
    <row r="1515" spans="1:8" ht="20.100000000000001" customHeight="1">
      <c r="A1515" s="420"/>
      <c r="B1515" s="425"/>
      <c r="C1515" s="420"/>
      <c r="D1515" s="420"/>
      <c r="E1515" s="420"/>
      <c r="F1515" s="420"/>
      <c r="G1515" s="429"/>
      <c r="H1515" s="429"/>
    </row>
    <row r="1516" spans="1:8" ht="20.100000000000001" customHeight="1">
      <c r="A1516" s="420"/>
      <c r="B1516" s="425"/>
      <c r="C1516" s="420"/>
      <c r="D1516" s="420"/>
      <c r="E1516" s="420"/>
      <c r="F1516" s="420"/>
      <c r="G1516" s="429"/>
      <c r="H1516" s="429"/>
    </row>
    <row r="1517" spans="1:8" ht="20.100000000000001" customHeight="1">
      <c r="A1517" s="420"/>
      <c r="B1517" s="425"/>
      <c r="C1517" s="420"/>
      <c r="D1517" s="420"/>
      <c r="E1517" s="420"/>
      <c r="F1517" s="420"/>
      <c r="G1517" s="429"/>
      <c r="H1517" s="429"/>
    </row>
    <row r="1518" spans="1:8" ht="20.100000000000001" customHeight="1">
      <c r="A1518" s="420"/>
      <c r="B1518" s="425"/>
      <c r="C1518" s="420"/>
      <c r="D1518" s="420"/>
      <c r="E1518" s="420"/>
      <c r="F1518" s="420"/>
      <c r="G1518" s="429"/>
      <c r="H1518" s="429"/>
    </row>
    <row r="1519" spans="1:8" ht="20.100000000000001" customHeight="1">
      <c r="A1519" s="420"/>
      <c r="B1519" s="425"/>
      <c r="C1519" s="420"/>
      <c r="D1519" s="420"/>
      <c r="E1519" s="420"/>
      <c r="F1519" s="420"/>
      <c r="G1519" s="429"/>
      <c r="H1519" s="429"/>
    </row>
    <row r="1520" spans="1:8" ht="20.100000000000001" customHeight="1">
      <c r="A1520" s="420"/>
      <c r="B1520" s="425"/>
      <c r="C1520" s="420"/>
      <c r="D1520" s="420"/>
      <c r="E1520" s="420"/>
      <c r="F1520" s="420"/>
      <c r="G1520" s="429"/>
      <c r="H1520" s="429"/>
    </row>
    <row r="1521" spans="1:8" ht="20.100000000000001" customHeight="1">
      <c r="A1521" s="420"/>
      <c r="B1521" s="425"/>
      <c r="C1521" s="420"/>
      <c r="D1521" s="420"/>
      <c r="E1521" s="420"/>
      <c r="F1521" s="420"/>
      <c r="G1521" s="429"/>
      <c r="H1521" s="429"/>
    </row>
    <row r="1522" spans="1:8" ht="20.100000000000001" customHeight="1">
      <c r="A1522" s="420"/>
      <c r="B1522" s="425"/>
      <c r="C1522" s="420"/>
      <c r="D1522" s="420"/>
      <c r="E1522" s="420"/>
      <c r="F1522" s="420"/>
      <c r="G1522" s="429"/>
      <c r="H1522" s="429"/>
    </row>
    <row r="1523" spans="1:8" ht="20.100000000000001" customHeight="1">
      <c r="A1523" s="420"/>
      <c r="B1523" s="425"/>
      <c r="C1523" s="420"/>
      <c r="D1523" s="420"/>
      <c r="E1523" s="420"/>
      <c r="F1523" s="420"/>
      <c r="G1523" s="429"/>
      <c r="H1523" s="429"/>
    </row>
    <row r="1524" spans="1:8" ht="20.100000000000001" customHeight="1">
      <c r="A1524" s="420"/>
      <c r="B1524" s="425"/>
      <c r="C1524" s="420"/>
      <c r="D1524" s="420"/>
      <c r="E1524" s="420"/>
      <c r="F1524" s="420"/>
      <c r="G1524" s="429"/>
      <c r="H1524" s="429"/>
    </row>
    <row r="1525" spans="1:8" ht="20.100000000000001" customHeight="1">
      <c r="A1525" s="420"/>
      <c r="B1525" s="425"/>
      <c r="C1525" s="420"/>
      <c r="D1525" s="420"/>
      <c r="E1525" s="420"/>
      <c r="F1525" s="420"/>
      <c r="G1525" s="429"/>
      <c r="H1525" s="429"/>
    </row>
    <row r="1526" spans="1:8" ht="20.100000000000001" customHeight="1">
      <c r="A1526" s="420"/>
      <c r="B1526" s="425"/>
      <c r="C1526" s="420"/>
      <c r="D1526" s="420"/>
      <c r="E1526" s="420"/>
      <c r="F1526" s="420"/>
      <c r="G1526" s="429"/>
      <c r="H1526" s="429"/>
    </row>
    <row r="1527" spans="1:8" ht="20.100000000000001" customHeight="1">
      <c r="A1527" s="420"/>
      <c r="B1527" s="425"/>
      <c r="C1527" s="420"/>
      <c r="D1527" s="420"/>
      <c r="E1527" s="420"/>
      <c r="F1527" s="420"/>
      <c r="G1527" s="429"/>
      <c r="H1527" s="429"/>
    </row>
    <row r="1528" spans="1:8" ht="20.100000000000001" customHeight="1">
      <c r="A1528" s="420"/>
      <c r="B1528" s="425"/>
      <c r="C1528" s="420"/>
      <c r="D1528" s="420"/>
      <c r="E1528" s="420"/>
      <c r="F1528" s="420"/>
      <c r="G1528" s="429"/>
      <c r="H1528" s="429"/>
    </row>
    <row r="1529" spans="1:8" ht="20.100000000000001" customHeight="1">
      <c r="A1529" s="420"/>
      <c r="B1529" s="425"/>
      <c r="C1529" s="420"/>
      <c r="D1529" s="420"/>
      <c r="E1529" s="420"/>
      <c r="F1529" s="420"/>
      <c r="G1529" s="429"/>
      <c r="H1529" s="429"/>
    </row>
    <row r="1530" spans="1:8" ht="20.100000000000001" customHeight="1">
      <c r="A1530" s="420"/>
      <c r="B1530" s="425"/>
      <c r="C1530" s="420"/>
      <c r="D1530" s="420"/>
      <c r="E1530" s="420"/>
      <c r="F1530" s="420"/>
      <c r="G1530" s="429"/>
      <c r="H1530" s="429"/>
    </row>
    <row r="1531" spans="1:8" ht="20.100000000000001" customHeight="1">
      <c r="A1531" s="420"/>
      <c r="B1531" s="425"/>
      <c r="C1531" s="420"/>
      <c r="D1531" s="420"/>
      <c r="E1531" s="420"/>
      <c r="F1531" s="420"/>
      <c r="G1531" s="429"/>
      <c r="H1531" s="429"/>
    </row>
    <row r="1532" spans="1:8" ht="20.100000000000001" customHeight="1">
      <c r="A1532" s="420"/>
      <c r="B1532" s="425"/>
      <c r="C1532" s="420"/>
      <c r="D1532" s="420"/>
      <c r="E1532" s="420"/>
      <c r="F1532" s="420"/>
      <c r="G1532" s="429"/>
      <c r="H1532" s="429"/>
    </row>
    <row r="1533" spans="1:8" ht="20.100000000000001" customHeight="1">
      <c r="A1533" s="420"/>
      <c r="B1533" s="425"/>
      <c r="C1533" s="420"/>
      <c r="D1533" s="420"/>
      <c r="E1533" s="420"/>
      <c r="F1533" s="420"/>
      <c r="G1533" s="429"/>
      <c r="H1533" s="429"/>
    </row>
    <row r="1534" spans="1:8" ht="20.100000000000001" customHeight="1">
      <c r="A1534" s="420"/>
      <c r="B1534" s="425"/>
      <c r="C1534" s="420"/>
      <c r="D1534" s="420"/>
      <c r="E1534" s="420"/>
      <c r="F1534" s="420"/>
      <c r="G1534" s="429"/>
      <c r="H1534" s="429"/>
    </row>
    <row r="1535" spans="1:8" ht="20.100000000000001" customHeight="1">
      <c r="A1535" s="420"/>
      <c r="B1535" s="425"/>
      <c r="C1535" s="420"/>
      <c r="D1535" s="420"/>
      <c r="E1535" s="420"/>
      <c r="F1535" s="420"/>
      <c r="G1535" s="429"/>
      <c r="H1535" s="429"/>
    </row>
    <row r="1536" spans="1:8" ht="20.100000000000001" customHeight="1">
      <c r="A1536" s="420"/>
      <c r="B1536" s="425"/>
      <c r="C1536" s="420"/>
      <c r="D1536" s="420"/>
      <c r="E1536" s="420"/>
      <c r="F1536" s="420"/>
      <c r="G1536" s="429"/>
      <c r="H1536" s="429"/>
    </row>
    <row r="1537" spans="1:8" ht="20.100000000000001" customHeight="1">
      <c r="A1537" s="420"/>
      <c r="B1537" s="425"/>
      <c r="C1537" s="420"/>
      <c r="D1537" s="420"/>
      <c r="E1537" s="420"/>
      <c r="F1537" s="420"/>
      <c r="G1537" s="429"/>
      <c r="H1537" s="429"/>
    </row>
    <row r="1538" spans="1:8" ht="20.100000000000001" customHeight="1">
      <c r="A1538" s="420"/>
      <c r="B1538" s="425"/>
      <c r="C1538" s="420"/>
      <c r="D1538" s="420"/>
      <c r="E1538" s="420"/>
      <c r="F1538" s="420"/>
      <c r="G1538" s="429"/>
      <c r="H1538" s="429"/>
    </row>
    <row r="1539" spans="1:8" ht="20.100000000000001" customHeight="1">
      <c r="A1539" s="420"/>
      <c r="B1539" s="425"/>
      <c r="C1539" s="420"/>
      <c r="D1539" s="420"/>
      <c r="E1539" s="420"/>
      <c r="F1539" s="420"/>
      <c r="G1539" s="429"/>
      <c r="H1539" s="429"/>
    </row>
    <row r="1540" spans="1:8" ht="20.100000000000001" customHeight="1">
      <c r="A1540" s="420"/>
      <c r="B1540" s="425"/>
      <c r="C1540" s="420"/>
      <c r="D1540" s="420"/>
      <c r="E1540" s="420"/>
      <c r="F1540" s="420"/>
      <c r="G1540" s="429"/>
      <c r="H1540" s="429"/>
    </row>
    <row r="1541" spans="1:8" ht="20.100000000000001" customHeight="1">
      <c r="A1541" s="420"/>
      <c r="B1541" s="425"/>
      <c r="C1541" s="420"/>
      <c r="D1541" s="420"/>
      <c r="E1541" s="420"/>
      <c r="F1541" s="420"/>
      <c r="G1541" s="429"/>
      <c r="H1541" s="429"/>
    </row>
    <row r="1542" spans="1:8" ht="20.100000000000001" customHeight="1">
      <c r="A1542" s="420"/>
      <c r="B1542" s="425"/>
      <c r="C1542" s="420"/>
      <c r="D1542" s="420"/>
      <c r="E1542" s="420"/>
      <c r="F1542" s="420"/>
      <c r="G1542" s="429"/>
      <c r="H1542" s="429"/>
    </row>
    <row r="1543" spans="1:8" ht="20.100000000000001" customHeight="1">
      <c r="A1543" s="420"/>
      <c r="B1543" s="425"/>
      <c r="C1543" s="420"/>
      <c r="D1543" s="420"/>
      <c r="E1543" s="420"/>
      <c r="F1543" s="420"/>
      <c r="G1543" s="429"/>
      <c r="H1543" s="429"/>
    </row>
    <row r="1544" spans="1:8" ht="20.100000000000001" customHeight="1">
      <c r="A1544" s="420"/>
      <c r="B1544" s="425"/>
      <c r="C1544" s="420"/>
      <c r="D1544" s="420"/>
      <c r="E1544" s="420"/>
      <c r="F1544" s="420"/>
      <c r="G1544" s="429"/>
      <c r="H1544" s="429"/>
    </row>
    <row r="1545" spans="1:8" ht="20.100000000000001" customHeight="1">
      <c r="A1545" s="420"/>
      <c r="B1545" s="425"/>
      <c r="C1545" s="420"/>
      <c r="D1545" s="420"/>
      <c r="E1545" s="420"/>
      <c r="F1545" s="420"/>
      <c r="G1545" s="429"/>
      <c r="H1545" s="429"/>
    </row>
    <row r="1546" spans="1:8" ht="20.100000000000001" customHeight="1">
      <c r="A1546" s="420"/>
      <c r="B1546" s="425"/>
      <c r="C1546" s="420"/>
      <c r="D1546" s="420"/>
      <c r="E1546" s="420"/>
      <c r="F1546" s="420"/>
      <c r="G1546" s="429"/>
      <c r="H1546" s="429"/>
    </row>
    <row r="1547" spans="1:8" ht="20.100000000000001" customHeight="1">
      <c r="A1547" s="420"/>
      <c r="B1547" s="425"/>
      <c r="C1547" s="420"/>
      <c r="D1547" s="420"/>
      <c r="E1547" s="420"/>
      <c r="F1547" s="420"/>
      <c r="G1547" s="429"/>
      <c r="H1547" s="429"/>
    </row>
    <row r="1548" spans="1:8" ht="20.100000000000001" customHeight="1">
      <c r="A1548" s="420"/>
      <c r="B1548" s="425"/>
      <c r="C1548" s="420"/>
      <c r="D1548" s="420"/>
      <c r="E1548" s="420"/>
      <c r="F1548" s="420"/>
      <c r="G1548" s="429"/>
      <c r="H1548" s="429"/>
    </row>
    <row r="1549" spans="1:8" ht="20.100000000000001" customHeight="1">
      <c r="A1549" s="420"/>
      <c r="B1549" s="425"/>
      <c r="C1549" s="420"/>
      <c r="D1549" s="420"/>
      <c r="E1549" s="420"/>
      <c r="F1549" s="420"/>
      <c r="G1549" s="429"/>
      <c r="H1549" s="429"/>
    </row>
    <row r="1550" spans="1:8" ht="20.100000000000001" customHeight="1">
      <c r="A1550" s="420"/>
      <c r="B1550" s="425"/>
      <c r="C1550" s="420"/>
      <c r="D1550" s="420"/>
      <c r="E1550" s="420"/>
      <c r="F1550" s="420"/>
      <c r="G1550" s="429"/>
      <c r="H1550" s="429"/>
    </row>
    <row r="1551" spans="1:8" ht="20.100000000000001" customHeight="1">
      <c r="A1551" s="420"/>
      <c r="B1551" s="425"/>
      <c r="C1551" s="420"/>
      <c r="D1551" s="420"/>
      <c r="E1551" s="420"/>
      <c r="F1551" s="420"/>
      <c r="G1551" s="429"/>
      <c r="H1551" s="429"/>
    </row>
    <row r="1552" spans="1:8" ht="20.100000000000001" customHeight="1">
      <c r="A1552" s="420"/>
      <c r="B1552" s="425"/>
      <c r="C1552" s="420"/>
      <c r="D1552" s="420"/>
      <c r="E1552" s="420"/>
      <c r="F1552" s="420"/>
      <c r="G1552" s="429"/>
      <c r="H1552" s="429"/>
    </row>
    <row r="1553" spans="1:8" ht="20.100000000000001" customHeight="1">
      <c r="A1553" s="420"/>
      <c r="B1553" s="425"/>
      <c r="C1553" s="420"/>
      <c r="D1553" s="420"/>
      <c r="E1553" s="420"/>
      <c r="F1553" s="420"/>
      <c r="G1553" s="429"/>
      <c r="H1553" s="429"/>
    </row>
    <row r="1554" spans="1:8" ht="20.100000000000001" customHeight="1">
      <c r="A1554" s="420"/>
      <c r="B1554" s="425"/>
      <c r="C1554" s="420"/>
      <c r="D1554" s="420"/>
      <c r="E1554" s="420"/>
      <c r="F1554" s="420"/>
      <c r="G1554" s="429"/>
      <c r="H1554" s="429"/>
    </row>
    <row r="1555" spans="1:8" ht="20.100000000000001" customHeight="1">
      <c r="A1555" s="420"/>
      <c r="B1555" s="425"/>
      <c r="C1555" s="420"/>
      <c r="D1555" s="420"/>
      <c r="E1555" s="420"/>
      <c r="F1555" s="420"/>
      <c r="G1555" s="429"/>
      <c r="H1555" s="429"/>
    </row>
    <row r="1556" spans="1:8" ht="20.100000000000001" customHeight="1">
      <c r="A1556" s="420"/>
      <c r="B1556" s="425"/>
      <c r="C1556" s="420"/>
      <c r="D1556" s="420"/>
      <c r="E1556" s="420"/>
      <c r="F1556" s="420"/>
      <c r="G1556" s="429"/>
      <c r="H1556" s="429"/>
    </row>
    <row r="1557" spans="1:8" ht="20.100000000000001" customHeight="1">
      <c r="A1557" s="420"/>
      <c r="B1557" s="425"/>
      <c r="C1557" s="420"/>
      <c r="D1557" s="420"/>
      <c r="E1557" s="420"/>
      <c r="F1557" s="420"/>
      <c r="G1557" s="429"/>
      <c r="H1557" s="429"/>
    </row>
    <row r="1558" spans="1:8" ht="20.100000000000001" customHeight="1">
      <c r="A1558" s="420"/>
      <c r="B1558" s="425"/>
      <c r="C1558" s="420"/>
      <c r="D1558" s="420"/>
      <c r="E1558" s="420"/>
      <c r="F1558" s="420"/>
      <c r="G1558" s="429"/>
      <c r="H1558" s="429"/>
    </row>
    <row r="1559" spans="1:8" ht="20.100000000000001" customHeight="1">
      <c r="A1559" s="420"/>
      <c r="B1559" s="425"/>
      <c r="C1559" s="420"/>
      <c r="D1559" s="420"/>
      <c r="E1559" s="420"/>
      <c r="F1559" s="420"/>
      <c r="G1559" s="429"/>
      <c r="H1559" s="429"/>
    </row>
    <row r="1560" spans="1:8" ht="20.100000000000001" customHeight="1">
      <c r="A1560" s="420"/>
      <c r="B1560" s="425"/>
      <c r="C1560" s="420"/>
      <c r="D1560" s="420"/>
      <c r="E1560" s="420"/>
      <c r="F1560" s="420"/>
      <c r="G1560" s="429"/>
      <c r="H1560" s="429"/>
    </row>
    <row r="1561" spans="1:8" ht="20.100000000000001" customHeight="1">
      <c r="A1561" s="420"/>
      <c r="B1561" s="425"/>
      <c r="C1561" s="420"/>
      <c r="D1561" s="420"/>
      <c r="E1561" s="420"/>
      <c r="F1561" s="420"/>
      <c r="G1561" s="429"/>
      <c r="H1561" s="429"/>
    </row>
    <row r="1562" spans="1:8" ht="20.100000000000001" customHeight="1">
      <c r="A1562" s="420"/>
      <c r="B1562" s="425"/>
      <c r="C1562" s="420"/>
      <c r="D1562" s="420"/>
      <c r="E1562" s="420"/>
      <c r="F1562" s="420"/>
      <c r="G1562" s="429"/>
      <c r="H1562" s="429"/>
    </row>
    <row r="1563" spans="1:8" ht="20.100000000000001" customHeight="1">
      <c r="A1563" s="420"/>
      <c r="B1563" s="425"/>
      <c r="C1563" s="420"/>
      <c r="D1563" s="420"/>
      <c r="E1563" s="420"/>
      <c r="F1563" s="420"/>
      <c r="G1563" s="429"/>
      <c r="H1563" s="429"/>
    </row>
    <row r="1564" spans="1:8" ht="20.100000000000001" customHeight="1">
      <c r="A1564" s="420"/>
      <c r="B1564" s="425"/>
      <c r="C1564" s="420"/>
      <c r="D1564" s="420"/>
      <c r="E1564" s="420"/>
      <c r="F1564" s="420"/>
      <c r="G1564" s="429"/>
      <c r="H1564" s="429"/>
    </row>
    <row r="1565" spans="1:8" ht="20.100000000000001" customHeight="1">
      <c r="A1565" s="420"/>
      <c r="B1565" s="425"/>
      <c r="C1565" s="420"/>
      <c r="D1565" s="420"/>
      <c r="E1565" s="420"/>
      <c r="F1565" s="420"/>
      <c r="G1565" s="429"/>
      <c r="H1565" s="429"/>
    </row>
    <row r="1566" spans="1:8" ht="20.100000000000001" customHeight="1">
      <c r="A1566" s="420"/>
      <c r="B1566" s="425"/>
      <c r="C1566" s="420"/>
      <c r="D1566" s="420"/>
      <c r="E1566" s="420"/>
      <c r="F1566" s="420"/>
      <c r="G1566" s="429"/>
      <c r="H1566" s="429"/>
    </row>
    <row r="1567" spans="1:8" ht="20.100000000000001" customHeight="1">
      <c r="A1567" s="420"/>
      <c r="B1567" s="425"/>
      <c r="C1567" s="420"/>
      <c r="D1567" s="420"/>
      <c r="E1567" s="420"/>
      <c r="F1567" s="420"/>
      <c r="G1567" s="429"/>
      <c r="H1567" s="429"/>
    </row>
    <row r="1568" spans="1:8" ht="20.100000000000001" customHeight="1">
      <c r="A1568" s="420"/>
      <c r="B1568" s="425"/>
      <c r="C1568" s="420"/>
      <c r="D1568" s="420"/>
      <c r="E1568" s="420"/>
      <c r="F1568" s="420"/>
      <c r="G1568" s="429"/>
      <c r="H1568" s="429"/>
    </row>
    <row r="1569" spans="1:8" ht="20.100000000000001" customHeight="1">
      <c r="A1569" s="420"/>
      <c r="B1569" s="425"/>
      <c r="C1569" s="420"/>
      <c r="D1569" s="420"/>
      <c r="E1569" s="420"/>
      <c r="F1569" s="420"/>
      <c r="G1569" s="429"/>
      <c r="H1569" s="429"/>
    </row>
    <row r="1570" spans="1:8" ht="20.100000000000001" customHeight="1">
      <c r="A1570" s="420"/>
      <c r="B1570" s="425"/>
      <c r="C1570" s="420"/>
      <c r="D1570" s="420"/>
      <c r="E1570" s="420"/>
      <c r="F1570" s="420"/>
      <c r="G1570" s="429"/>
      <c r="H1570" s="429"/>
    </row>
    <row r="1571" spans="1:8" ht="20.100000000000001" customHeight="1">
      <c r="A1571" s="420"/>
      <c r="B1571" s="425"/>
      <c r="C1571" s="420"/>
      <c r="D1571" s="420"/>
      <c r="E1571" s="420"/>
      <c r="F1571" s="420"/>
      <c r="G1571" s="429"/>
      <c r="H1571" s="429"/>
    </row>
    <row r="1572" spans="1:8" ht="20.100000000000001" customHeight="1">
      <c r="A1572" s="420"/>
      <c r="B1572" s="425"/>
      <c r="C1572" s="420"/>
      <c r="D1572" s="420"/>
      <c r="E1572" s="420"/>
      <c r="F1572" s="420"/>
      <c r="G1572" s="429"/>
      <c r="H1572" s="429"/>
    </row>
    <row r="1573" spans="1:8" ht="20.100000000000001" customHeight="1">
      <c r="A1573" s="420"/>
      <c r="B1573" s="425"/>
      <c r="C1573" s="420"/>
      <c r="D1573" s="420"/>
      <c r="E1573" s="420"/>
      <c r="F1573" s="420"/>
      <c r="G1573" s="429"/>
      <c r="H1573" s="429"/>
    </row>
    <row r="1574" spans="1:8" ht="20.100000000000001" customHeight="1">
      <c r="A1574" s="420"/>
      <c r="B1574" s="425"/>
      <c r="C1574" s="420"/>
      <c r="D1574" s="420"/>
      <c r="E1574" s="420"/>
      <c r="F1574" s="420"/>
      <c r="G1574" s="429"/>
      <c r="H1574" s="429"/>
    </row>
    <row r="1575" spans="1:8" ht="20.100000000000001" customHeight="1">
      <c r="A1575" s="420"/>
      <c r="B1575" s="425"/>
      <c r="C1575" s="420"/>
      <c r="D1575" s="420"/>
      <c r="E1575" s="420"/>
      <c r="F1575" s="420"/>
      <c r="G1575" s="429"/>
      <c r="H1575" s="429"/>
    </row>
    <row r="1576" spans="1:8" ht="20.100000000000001" customHeight="1">
      <c r="A1576" s="420"/>
      <c r="B1576" s="425"/>
      <c r="C1576" s="420"/>
      <c r="D1576" s="420"/>
      <c r="E1576" s="420"/>
      <c r="F1576" s="420"/>
      <c r="G1576" s="429"/>
      <c r="H1576" s="429"/>
    </row>
    <row r="1577" spans="1:8" ht="20.100000000000001" customHeight="1">
      <c r="A1577" s="420"/>
      <c r="B1577" s="425"/>
      <c r="C1577" s="420"/>
      <c r="D1577" s="420"/>
      <c r="E1577" s="420"/>
      <c r="F1577" s="420"/>
      <c r="G1577" s="429"/>
      <c r="H1577" s="429"/>
    </row>
    <row r="1578" spans="1:8" ht="20.100000000000001" customHeight="1">
      <c r="A1578" s="420"/>
      <c r="B1578" s="425"/>
      <c r="C1578" s="420"/>
      <c r="D1578" s="420"/>
      <c r="E1578" s="420"/>
      <c r="F1578" s="420"/>
      <c r="G1578" s="429"/>
      <c r="H1578" s="429"/>
    </row>
    <row r="1579" spans="1:8" ht="20.100000000000001" customHeight="1">
      <c r="A1579" s="420"/>
      <c r="B1579" s="425"/>
      <c r="C1579" s="420"/>
      <c r="D1579" s="420"/>
      <c r="E1579" s="420"/>
      <c r="F1579" s="420"/>
      <c r="G1579" s="429"/>
      <c r="H1579" s="429"/>
    </row>
    <row r="1580" spans="1:8" ht="20.100000000000001" customHeight="1">
      <c r="A1580" s="420"/>
      <c r="B1580" s="425"/>
      <c r="C1580" s="420"/>
      <c r="D1580" s="420"/>
      <c r="E1580" s="420"/>
      <c r="F1580" s="420"/>
      <c r="G1580" s="429"/>
      <c r="H1580" s="429"/>
    </row>
    <row r="1581" spans="1:8" ht="20.100000000000001" customHeight="1">
      <c r="A1581" s="420"/>
      <c r="B1581" s="425"/>
      <c r="C1581" s="420"/>
      <c r="D1581" s="420"/>
      <c r="E1581" s="420"/>
      <c r="F1581" s="420"/>
      <c r="G1581" s="429"/>
      <c r="H1581" s="429"/>
    </row>
    <row r="1582" spans="1:8" ht="20.100000000000001" customHeight="1">
      <c r="A1582" s="420"/>
      <c r="B1582" s="425"/>
      <c r="C1582" s="420"/>
      <c r="D1582" s="420"/>
      <c r="E1582" s="420"/>
      <c r="F1582" s="420"/>
      <c r="G1582" s="429"/>
      <c r="H1582" s="429"/>
    </row>
    <row r="1583" spans="1:8" ht="20.100000000000001" customHeight="1">
      <c r="A1583" s="420"/>
      <c r="B1583" s="425"/>
      <c r="C1583" s="420"/>
      <c r="D1583" s="420"/>
      <c r="E1583" s="420"/>
      <c r="F1583" s="420"/>
      <c r="G1583" s="429"/>
      <c r="H1583" s="429"/>
    </row>
    <row r="1584" spans="1:8" ht="20.100000000000001" customHeight="1">
      <c r="A1584" s="420"/>
      <c r="B1584" s="425"/>
      <c r="C1584" s="420"/>
      <c r="D1584" s="420"/>
      <c r="E1584" s="420"/>
      <c r="F1584" s="420"/>
      <c r="G1584" s="429"/>
      <c r="H1584" s="429"/>
    </row>
    <row r="1585" spans="1:8" ht="20.100000000000001" customHeight="1">
      <c r="A1585" s="420"/>
      <c r="B1585" s="425"/>
      <c r="C1585" s="420"/>
      <c r="D1585" s="420"/>
      <c r="E1585" s="420"/>
      <c r="F1585" s="420"/>
      <c r="G1585" s="429"/>
      <c r="H1585" s="429"/>
    </row>
    <row r="1586" spans="1:8" ht="20.100000000000001" customHeight="1">
      <c r="A1586" s="420"/>
      <c r="B1586" s="425"/>
      <c r="C1586" s="420"/>
      <c r="D1586" s="420"/>
      <c r="E1586" s="420"/>
      <c r="F1586" s="420"/>
      <c r="G1586" s="429"/>
      <c r="H1586" s="429"/>
    </row>
    <row r="1587" spans="1:8" ht="20.100000000000001" customHeight="1">
      <c r="A1587" s="420"/>
      <c r="B1587" s="425"/>
      <c r="C1587" s="420"/>
      <c r="D1587" s="420"/>
      <c r="E1587" s="420"/>
      <c r="F1587" s="420"/>
      <c r="G1587" s="429"/>
      <c r="H1587" s="429"/>
    </row>
    <row r="1588" spans="1:8" ht="20.100000000000001" customHeight="1">
      <c r="A1588" s="420"/>
      <c r="B1588" s="425"/>
      <c r="C1588" s="420"/>
      <c r="D1588" s="420"/>
      <c r="E1588" s="420"/>
      <c r="F1588" s="420"/>
      <c r="G1588" s="429"/>
      <c r="H1588" s="429"/>
    </row>
    <row r="1589" spans="1:8" ht="20.100000000000001" customHeight="1">
      <c r="A1589" s="420"/>
      <c r="B1589" s="425"/>
      <c r="C1589" s="420"/>
      <c r="D1589" s="420"/>
      <c r="E1589" s="420"/>
      <c r="F1589" s="420"/>
      <c r="G1589" s="429"/>
      <c r="H1589" s="429"/>
    </row>
    <row r="1590" spans="1:8" ht="20.100000000000001" customHeight="1">
      <c r="A1590" s="420"/>
      <c r="B1590" s="425"/>
      <c r="C1590" s="420"/>
      <c r="D1590" s="420"/>
      <c r="E1590" s="420"/>
      <c r="F1590" s="420"/>
      <c r="G1590" s="429"/>
      <c r="H1590" s="429"/>
    </row>
    <row r="1591" spans="1:8" ht="20.100000000000001" customHeight="1">
      <c r="A1591" s="420"/>
      <c r="B1591" s="425"/>
      <c r="C1591" s="420"/>
      <c r="D1591" s="420"/>
      <c r="E1591" s="420"/>
      <c r="F1591" s="420"/>
      <c r="G1591" s="429"/>
      <c r="H1591" s="429"/>
    </row>
    <row r="1592" spans="1:8" ht="20.100000000000001" customHeight="1">
      <c r="A1592" s="420"/>
      <c r="B1592" s="425"/>
      <c r="C1592" s="420"/>
      <c r="D1592" s="420"/>
      <c r="E1592" s="420"/>
      <c r="F1592" s="420"/>
      <c r="G1592" s="429"/>
      <c r="H1592" s="429"/>
    </row>
    <row r="1593" spans="1:8" ht="20.100000000000001" customHeight="1">
      <c r="A1593" s="420"/>
      <c r="B1593" s="425"/>
      <c r="C1593" s="420"/>
      <c r="D1593" s="420"/>
      <c r="E1593" s="420"/>
      <c r="F1593" s="420"/>
      <c r="G1593" s="429"/>
      <c r="H1593" s="429"/>
    </row>
    <row r="1594" spans="1:8" ht="20.100000000000001" customHeight="1">
      <c r="A1594" s="420"/>
      <c r="B1594" s="425"/>
      <c r="C1594" s="420"/>
      <c r="D1594" s="420"/>
      <c r="E1594" s="420"/>
      <c r="F1594" s="420"/>
      <c r="G1594" s="429"/>
      <c r="H1594" s="429"/>
    </row>
    <row r="1595" spans="1:8" ht="20.100000000000001" customHeight="1">
      <c r="A1595" s="420"/>
      <c r="B1595" s="425"/>
      <c r="C1595" s="420"/>
      <c r="D1595" s="420"/>
      <c r="E1595" s="420"/>
      <c r="F1595" s="420"/>
      <c r="G1595" s="429"/>
      <c r="H1595" s="429"/>
    </row>
    <row r="1596" spans="1:8" ht="20.100000000000001" customHeight="1">
      <c r="A1596" s="420"/>
      <c r="B1596" s="425"/>
      <c r="C1596" s="420"/>
      <c r="D1596" s="420"/>
      <c r="E1596" s="420"/>
      <c r="F1596" s="420"/>
      <c r="G1596" s="429"/>
      <c r="H1596" s="429"/>
    </row>
    <row r="1597" spans="1:8" ht="20.100000000000001" customHeight="1">
      <c r="A1597" s="420"/>
      <c r="B1597" s="425"/>
      <c r="C1597" s="420"/>
      <c r="D1597" s="420"/>
      <c r="E1597" s="420"/>
      <c r="F1597" s="420"/>
      <c r="G1597" s="429"/>
      <c r="H1597" s="429"/>
    </row>
    <row r="1598" spans="1:8" ht="20.100000000000001" customHeight="1">
      <c r="A1598" s="420"/>
      <c r="B1598" s="425"/>
      <c r="C1598" s="420"/>
      <c r="D1598" s="420"/>
      <c r="E1598" s="420"/>
      <c r="F1598" s="420"/>
      <c r="G1598" s="429"/>
      <c r="H1598" s="429"/>
    </row>
    <row r="1599" spans="1:8" ht="20.100000000000001" customHeight="1">
      <c r="A1599" s="420"/>
      <c r="B1599" s="425"/>
      <c r="C1599" s="420"/>
      <c r="D1599" s="420"/>
      <c r="E1599" s="420"/>
      <c r="F1599" s="420"/>
      <c r="G1599" s="429"/>
      <c r="H1599" s="429"/>
    </row>
    <row r="1600" spans="1:8" ht="20.100000000000001" customHeight="1">
      <c r="A1600" s="420"/>
      <c r="B1600" s="425"/>
      <c r="C1600" s="420"/>
      <c r="D1600" s="420"/>
      <c r="E1600" s="420"/>
      <c r="F1600" s="420"/>
      <c r="G1600" s="429"/>
      <c r="H1600" s="429"/>
    </row>
    <row r="1601" spans="1:8" ht="20.100000000000001" customHeight="1">
      <c r="A1601" s="420"/>
      <c r="B1601" s="425"/>
      <c r="C1601" s="420"/>
      <c r="D1601" s="420"/>
      <c r="E1601" s="420"/>
      <c r="F1601" s="420"/>
      <c r="G1601" s="429"/>
      <c r="H1601" s="429"/>
    </row>
    <row r="1602" spans="1:8" ht="20.100000000000001" customHeight="1">
      <c r="A1602" s="420"/>
      <c r="B1602" s="425"/>
      <c r="C1602" s="420"/>
      <c r="D1602" s="420"/>
      <c r="E1602" s="420"/>
      <c r="F1602" s="420"/>
      <c r="G1602" s="429"/>
      <c r="H1602" s="429"/>
    </row>
    <row r="1603" spans="1:8" ht="20.100000000000001" customHeight="1">
      <c r="A1603" s="420"/>
      <c r="B1603" s="425"/>
      <c r="C1603" s="420"/>
      <c r="D1603" s="420"/>
      <c r="E1603" s="420"/>
      <c r="F1603" s="420"/>
      <c r="G1603" s="429"/>
      <c r="H1603" s="429"/>
    </row>
    <row r="1604" spans="1:8" ht="20.100000000000001" customHeight="1">
      <c r="A1604" s="420"/>
      <c r="B1604" s="425"/>
      <c r="C1604" s="420"/>
      <c r="D1604" s="420"/>
      <c r="E1604" s="420"/>
      <c r="F1604" s="420"/>
      <c r="G1604" s="429"/>
      <c r="H1604" s="429"/>
    </row>
    <row r="1605" spans="1:8" ht="20.100000000000001" customHeight="1">
      <c r="A1605" s="420"/>
      <c r="B1605" s="425"/>
      <c r="C1605" s="420"/>
      <c r="D1605" s="420"/>
      <c r="E1605" s="420"/>
      <c r="F1605" s="420"/>
      <c r="G1605" s="429"/>
      <c r="H1605" s="429"/>
    </row>
    <row r="1606" spans="1:8" ht="20.100000000000001" customHeight="1">
      <c r="A1606" s="420"/>
      <c r="B1606" s="425"/>
      <c r="C1606" s="420"/>
      <c r="D1606" s="420"/>
      <c r="E1606" s="420"/>
      <c r="F1606" s="420"/>
      <c r="G1606" s="429"/>
      <c r="H1606" s="429"/>
    </row>
    <row r="1607" spans="1:8" ht="20.100000000000001" customHeight="1">
      <c r="A1607" s="420"/>
      <c r="B1607" s="425"/>
      <c r="C1607" s="420"/>
      <c r="D1607" s="420"/>
      <c r="E1607" s="420"/>
      <c r="F1607" s="420"/>
      <c r="G1607" s="429"/>
      <c r="H1607" s="429"/>
    </row>
    <row r="1608" spans="1:8" ht="20.100000000000001" customHeight="1">
      <c r="A1608" s="420"/>
      <c r="B1608" s="425"/>
      <c r="C1608" s="420"/>
      <c r="D1608" s="420"/>
      <c r="E1608" s="420"/>
      <c r="F1608" s="420"/>
      <c r="G1608" s="429"/>
      <c r="H1608" s="429"/>
    </row>
    <row r="1609" spans="1:8" ht="20.100000000000001" customHeight="1">
      <c r="A1609" s="420"/>
      <c r="B1609" s="425"/>
      <c r="C1609" s="420"/>
      <c r="D1609" s="420"/>
      <c r="E1609" s="420"/>
      <c r="F1609" s="420"/>
      <c r="G1609" s="429"/>
      <c r="H1609" s="429"/>
    </row>
    <row r="1610" spans="1:8" ht="20.100000000000001" customHeight="1">
      <c r="A1610" s="420"/>
      <c r="B1610" s="425"/>
      <c r="C1610" s="420"/>
      <c r="D1610" s="420"/>
      <c r="E1610" s="420"/>
      <c r="F1610" s="420"/>
      <c r="G1610" s="429"/>
      <c r="H1610" s="429"/>
    </row>
    <row r="1611" spans="1:8" ht="20.100000000000001" customHeight="1">
      <c r="A1611" s="420"/>
      <c r="B1611" s="425"/>
      <c r="C1611" s="420"/>
      <c r="D1611" s="420"/>
      <c r="E1611" s="420"/>
      <c r="F1611" s="420"/>
      <c r="G1611" s="429"/>
      <c r="H1611" s="429"/>
    </row>
    <row r="1612" spans="1:8" ht="20.100000000000001" customHeight="1">
      <c r="A1612" s="420"/>
      <c r="B1612" s="425"/>
      <c r="C1612" s="420"/>
      <c r="D1612" s="420"/>
      <c r="E1612" s="420"/>
      <c r="F1612" s="420"/>
      <c r="G1612" s="429"/>
      <c r="H1612" s="429"/>
    </row>
    <row r="1613" spans="1:8" ht="20.100000000000001" customHeight="1">
      <c r="A1613" s="420"/>
      <c r="B1613" s="425"/>
      <c r="C1613" s="420"/>
      <c r="D1613" s="420"/>
      <c r="E1613" s="420"/>
      <c r="F1613" s="420"/>
      <c r="G1613" s="429"/>
      <c r="H1613" s="429"/>
    </row>
    <row r="1614" spans="1:8" ht="20.100000000000001" customHeight="1">
      <c r="A1614" s="420"/>
      <c r="B1614" s="425"/>
      <c r="C1614" s="420"/>
      <c r="D1614" s="420"/>
      <c r="E1614" s="420"/>
      <c r="F1614" s="420"/>
      <c r="G1614" s="429"/>
      <c r="H1614" s="429"/>
    </row>
    <row r="1615" spans="1:8" ht="20.100000000000001" customHeight="1">
      <c r="A1615" s="420"/>
      <c r="B1615" s="425"/>
      <c r="C1615" s="420"/>
      <c r="D1615" s="420"/>
      <c r="E1615" s="420"/>
      <c r="F1615" s="420"/>
      <c r="G1615" s="429"/>
      <c r="H1615" s="429"/>
    </row>
    <row r="1616" spans="1:8" ht="20.100000000000001" customHeight="1">
      <c r="A1616" s="420"/>
      <c r="B1616" s="425"/>
      <c r="C1616" s="420"/>
      <c r="D1616" s="420"/>
      <c r="E1616" s="420"/>
      <c r="F1616" s="420"/>
      <c r="G1616" s="429"/>
      <c r="H1616" s="429"/>
    </row>
    <row r="1617" spans="1:8" ht="20.100000000000001" customHeight="1">
      <c r="A1617" s="420"/>
      <c r="B1617" s="425"/>
      <c r="C1617" s="420"/>
      <c r="D1617" s="420"/>
      <c r="E1617" s="420"/>
      <c r="F1617" s="420"/>
      <c r="G1617" s="429"/>
      <c r="H1617" s="429"/>
    </row>
    <row r="1618" spans="1:8" ht="20.100000000000001" customHeight="1">
      <c r="A1618" s="420"/>
      <c r="B1618" s="425"/>
      <c r="C1618" s="420"/>
      <c r="D1618" s="420"/>
      <c r="E1618" s="420"/>
      <c r="F1618" s="420"/>
      <c r="G1618" s="429"/>
      <c r="H1618" s="429"/>
    </row>
    <row r="1619" spans="1:8" ht="20.100000000000001" customHeight="1">
      <c r="A1619" s="420"/>
      <c r="B1619" s="425"/>
      <c r="C1619" s="420"/>
      <c r="D1619" s="420"/>
      <c r="E1619" s="420"/>
      <c r="F1619" s="420"/>
      <c r="G1619" s="429"/>
      <c r="H1619" s="429"/>
    </row>
    <row r="1620" spans="1:8" ht="20.100000000000001" customHeight="1">
      <c r="A1620" s="420"/>
      <c r="B1620" s="425"/>
      <c r="C1620" s="420"/>
      <c r="D1620" s="420"/>
      <c r="E1620" s="420"/>
      <c r="F1620" s="420"/>
      <c r="G1620" s="429"/>
      <c r="H1620" s="429"/>
    </row>
    <row r="1621" spans="1:8" ht="20.100000000000001" customHeight="1">
      <c r="A1621" s="420"/>
      <c r="B1621" s="425"/>
      <c r="C1621" s="420"/>
      <c r="D1621" s="420"/>
      <c r="E1621" s="420"/>
      <c r="F1621" s="420"/>
      <c r="G1621" s="429"/>
      <c r="H1621" s="429"/>
    </row>
    <row r="1622" spans="1:8" ht="20.100000000000001" customHeight="1">
      <c r="A1622" s="420"/>
      <c r="B1622" s="425"/>
      <c r="C1622" s="420"/>
      <c r="D1622" s="420"/>
      <c r="E1622" s="420"/>
      <c r="F1622" s="420"/>
      <c r="G1622" s="429"/>
      <c r="H1622" s="429"/>
    </row>
    <row r="1623" spans="1:8" ht="20.100000000000001" customHeight="1">
      <c r="A1623" s="420"/>
      <c r="B1623" s="425"/>
      <c r="C1623" s="420"/>
      <c r="D1623" s="420"/>
      <c r="E1623" s="420"/>
      <c r="F1623" s="420"/>
      <c r="G1623" s="429"/>
      <c r="H1623" s="429"/>
    </row>
    <row r="1624" spans="1:8" ht="20.100000000000001" customHeight="1">
      <c r="A1624" s="420"/>
      <c r="B1624" s="425"/>
      <c r="C1624" s="420"/>
      <c r="D1624" s="420"/>
      <c r="E1624" s="420"/>
      <c r="F1624" s="420"/>
      <c r="G1624" s="429"/>
      <c r="H1624" s="429"/>
    </row>
    <row r="1625" spans="1:8" ht="20.100000000000001" customHeight="1">
      <c r="A1625" s="420"/>
      <c r="B1625" s="425"/>
      <c r="C1625" s="420"/>
      <c r="D1625" s="420"/>
      <c r="E1625" s="420"/>
      <c r="F1625" s="420"/>
      <c r="G1625" s="429"/>
      <c r="H1625" s="429"/>
    </row>
    <row r="1626" spans="1:8" ht="20.100000000000001" customHeight="1">
      <c r="A1626" s="420"/>
      <c r="B1626" s="425"/>
      <c r="C1626" s="420"/>
      <c r="D1626" s="420"/>
      <c r="E1626" s="420"/>
      <c r="F1626" s="420"/>
      <c r="G1626" s="429"/>
      <c r="H1626" s="429"/>
    </row>
    <row r="1627" spans="1:8" ht="20.100000000000001" customHeight="1">
      <c r="A1627" s="420"/>
      <c r="B1627" s="425"/>
      <c r="C1627" s="420"/>
      <c r="D1627" s="420"/>
      <c r="E1627" s="420"/>
      <c r="F1627" s="420"/>
      <c r="G1627" s="429"/>
      <c r="H1627" s="429"/>
    </row>
    <row r="1628" spans="1:8" ht="20.100000000000001" customHeight="1">
      <c r="A1628" s="420"/>
      <c r="B1628" s="425"/>
      <c r="C1628" s="420"/>
      <c r="D1628" s="420"/>
      <c r="E1628" s="420"/>
      <c r="F1628" s="420"/>
      <c r="G1628" s="429"/>
      <c r="H1628" s="429"/>
    </row>
    <row r="1629" spans="1:8" ht="20.100000000000001" customHeight="1">
      <c r="A1629" s="420"/>
      <c r="B1629" s="425"/>
      <c r="C1629" s="420"/>
      <c r="D1629" s="420"/>
      <c r="E1629" s="420"/>
      <c r="F1629" s="420"/>
      <c r="G1629" s="429"/>
      <c r="H1629" s="429"/>
    </row>
    <row r="1630" spans="1:8" ht="20.100000000000001" customHeight="1">
      <c r="A1630" s="420"/>
      <c r="B1630" s="425"/>
      <c r="C1630" s="420"/>
      <c r="D1630" s="420"/>
      <c r="E1630" s="420"/>
      <c r="F1630" s="420"/>
      <c r="G1630" s="429"/>
      <c r="H1630" s="429"/>
    </row>
    <row r="1631" spans="1:8" ht="20.100000000000001" customHeight="1">
      <c r="A1631" s="420"/>
      <c r="B1631" s="425"/>
      <c r="C1631" s="420"/>
      <c r="D1631" s="420"/>
      <c r="E1631" s="420"/>
      <c r="F1631" s="420"/>
      <c r="G1631" s="429"/>
      <c r="H1631" s="429"/>
    </row>
    <row r="1632" spans="1:8" ht="20.100000000000001" customHeight="1">
      <c r="A1632" s="420"/>
      <c r="B1632" s="425"/>
      <c r="C1632" s="420"/>
      <c r="D1632" s="420"/>
      <c r="E1632" s="420"/>
      <c r="F1632" s="420"/>
      <c r="G1632" s="429"/>
      <c r="H1632" s="429"/>
    </row>
    <row r="1633" spans="1:8" ht="20.100000000000001" customHeight="1">
      <c r="A1633" s="420"/>
      <c r="B1633" s="425"/>
      <c r="C1633" s="420"/>
      <c r="D1633" s="420"/>
      <c r="E1633" s="420"/>
      <c r="F1633" s="420"/>
      <c r="G1633" s="429"/>
      <c r="H1633" s="429"/>
    </row>
    <row r="1634" spans="1:8" ht="20.100000000000001" customHeight="1">
      <c r="A1634" s="420"/>
      <c r="B1634" s="425"/>
      <c r="C1634" s="420"/>
      <c r="D1634" s="420"/>
      <c r="E1634" s="420"/>
      <c r="F1634" s="420"/>
      <c r="G1634" s="429"/>
      <c r="H1634" s="429"/>
    </row>
    <row r="1635" spans="1:8" ht="20.100000000000001" customHeight="1">
      <c r="A1635" s="420"/>
      <c r="B1635" s="425"/>
      <c r="C1635" s="420"/>
      <c r="D1635" s="420"/>
      <c r="E1635" s="420"/>
      <c r="F1635" s="420"/>
      <c r="G1635" s="429"/>
      <c r="H1635" s="429"/>
    </row>
    <row r="1636" spans="1:8" ht="20.100000000000001" customHeight="1">
      <c r="A1636" s="420"/>
      <c r="B1636" s="425"/>
      <c r="C1636" s="420"/>
      <c r="D1636" s="420"/>
      <c r="E1636" s="420"/>
      <c r="F1636" s="420"/>
      <c r="G1636" s="429"/>
      <c r="H1636" s="429"/>
    </row>
    <row r="1637" spans="1:8" ht="20.100000000000001" customHeight="1">
      <c r="A1637" s="420"/>
      <c r="B1637" s="425"/>
      <c r="C1637" s="420"/>
      <c r="D1637" s="420"/>
      <c r="E1637" s="420"/>
      <c r="F1637" s="420"/>
      <c r="G1637" s="429"/>
      <c r="H1637" s="429"/>
    </row>
    <row r="1638" spans="1:8" ht="20.100000000000001" customHeight="1">
      <c r="A1638" s="420"/>
      <c r="B1638" s="425"/>
      <c r="C1638" s="420"/>
      <c r="D1638" s="420"/>
      <c r="E1638" s="420"/>
      <c r="F1638" s="420"/>
      <c r="G1638" s="429"/>
      <c r="H1638" s="429"/>
    </row>
    <row r="1639" spans="1:8" ht="20.100000000000001" customHeight="1">
      <c r="A1639" s="420"/>
      <c r="B1639" s="425"/>
      <c r="C1639" s="420"/>
      <c r="D1639" s="420"/>
      <c r="E1639" s="420"/>
      <c r="F1639" s="420"/>
      <c r="G1639" s="429"/>
      <c r="H1639" s="429"/>
    </row>
    <row r="1640" spans="1:8" ht="20.100000000000001" customHeight="1">
      <c r="A1640" s="420"/>
      <c r="B1640" s="425"/>
      <c r="C1640" s="420"/>
      <c r="D1640" s="420"/>
      <c r="E1640" s="420"/>
      <c r="F1640" s="420"/>
      <c r="G1640" s="429"/>
      <c r="H1640" s="429"/>
    </row>
    <row r="1641" spans="1:8" ht="20.100000000000001" customHeight="1">
      <c r="A1641" s="420"/>
      <c r="B1641" s="425"/>
      <c r="C1641" s="420"/>
      <c r="D1641" s="420"/>
      <c r="E1641" s="420"/>
      <c r="F1641" s="420"/>
      <c r="G1641" s="429"/>
      <c r="H1641" s="429"/>
    </row>
    <row r="1642" spans="1:8" ht="20.100000000000001" customHeight="1">
      <c r="A1642" s="420"/>
      <c r="B1642" s="425"/>
      <c r="C1642" s="420"/>
      <c r="D1642" s="420"/>
      <c r="E1642" s="420"/>
      <c r="F1642" s="420"/>
      <c r="G1642" s="429"/>
      <c r="H1642" s="429"/>
    </row>
    <row r="1643" spans="1:8" ht="20.100000000000001" customHeight="1">
      <c r="A1643" s="420"/>
      <c r="B1643" s="425"/>
      <c r="C1643" s="420"/>
      <c r="D1643" s="420"/>
      <c r="E1643" s="420"/>
      <c r="F1643" s="420"/>
      <c r="G1643" s="429"/>
      <c r="H1643" s="429"/>
    </row>
    <row r="1644" spans="1:8" ht="20.100000000000001" customHeight="1">
      <c r="A1644" s="420"/>
      <c r="B1644" s="425"/>
      <c r="C1644" s="420"/>
      <c r="D1644" s="420"/>
      <c r="E1644" s="420"/>
      <c r="F1644" s="420"/>
      <c r="G1644" s="429"/>
      <c r="H1644" s="429"/>
    </row>
    <row r="1645" spans="1:8" ht="20.100000000000001" customHeight="1">
      <c r="A1645" s="420"/>
      <c r="B1645" s="425"/>
      <c r="C1645" s="420"/>
      <c r="D1645" s="420"/>
      <c r="E1645" s="420"/>
      <c r="F1645" s="420"/>
      <c r="G1645" s="429"/>
      <c r="H1645" s="429"/>
    </row>
    <row r="1646" spans="1:8" ht="20.100000000000001" customHeight="1">
      <c r="A1646" s="420"/>
      <c r="B1646" s="425"/>
      <c r="C1646" s="420"/>
      <c r="D1646" s="420"/>
      <c r="E1646" s="420"/>
      <c r="F1646" s="420"/>
      <c r="G1646" s="429"/>
      <c r="H1646" s="429"/>
    </row>
    <row r="1647" spans="1:8" ht="20.100000000000001" customHeight="1">
      <c r="A1647" s="420"/>
      <c r="B1647" s="425"/>
      <c r="C1647" s="420"/>
      <c r="D1647" s="420"/>
      <c r="E1647" s="420"/>
      <c r="F1647" s="420"/>
      <c r="G1647" s="429"/>
      <c r="H1647" s="429"/>
    </row>
    <row r="1648" spans="1:8" ht="20.100000000000001" customHeight="1">
      <c r="A1648" s="420"/>
      <c r="B1648" s="425"/>
      <c r="C1648" s="420"/>
      <c r="D1648" s="420"/>
      <c r="E1648" s="420"/>
      <c r="F1648" s="420"/>
      <c r="G1648" s="429"/>
      <c r="H1648" s="429"/>
    </row>
    <row r="1649" spans="1:8" ht="20.100000000000001" customHeight="1">
      <c r="A1649" s="420"/>
      <c r="B1649" s="425"/>
      <c r="C1649" s="420"/>
      <c r="D1649" s="420"/>
      <c r="E1649" s="420"/>
      <c r="F1649" s="420"/>
      <c r="G1649" s="429"/>
      <c r="H1649" s="429"/>
    </row>
    <row r="1650" spans="1:8" ht="20.100000000000001" customHeight="1">
      <c r="A1650" s="420"/>
      <c r="B1650" s="425"/>
      <c r="C1650" s="420"/>
      <c r="D1650" s="420"/>
      <c r="E1650" s="420"/>
      <c r="F1650" s="420"/>
      <c r="G1650" s="429"/>
      <c r="H1650" s="429"/>
    </row>
    <row r="1651" spans="1:8" ht="20.100000000000001" customHeight="1">
      <c r="A1651" s="420"/>
      <c r="B1651" s="425"/>
      <c r="C1651" s="420"/>
      <c r="D1651" s="420"/>
      <c r="E1651" s="420"/>
      <c r="F1651" s="420"/>
      <c r="G1651" s="429"/>
      <c r="H1651" s="429"/>
    </row>
    <row r="1652" spans="1:8" ht="20.100000000000001" customHeight="1">
      <c r="A1652" s="420"/>
      <c r="B1652" s="425"/>
      <c r="C1652" s="420"/>
      <c r="D1652" s="420"/>
      <c r="E1652" s="420"/>
      <c r="F1652" s="420"/>
      <c r="G1652" s="429"/>
      <c r="H1652" s="429"/>
    </row>
    <row r="1653" spans="1:8" ht="20.100000000000001" customHeight="1">
      <c r="A1653" s="420"/>
      <c r="B1653" s="425"/>
      <c r="C1653" s="420"/>
      <c r="D1653" s="420"/>
      <c r="E1653" s="420"/>
      <c r="F1653" s="420"/>
      <c r="G1653" s="429"/>
      <c r="H1653" s="429"/>
    </row>
    <row r="1654" spans="1:8" ht="20.100000000000001" customHeight="1">
      <c r="A1654" s="420"/>
      <c r="B1654" s="425"/>
      <c r="C1654" s="420"/>
      <c r="D1654" s="420"/>
      <c r="E1654" s="420"/>
      <c r="F1654" s="420"/>
      <c r="G1654" s="429"/>
      <c r="H1654" s="429"/>
    </row>
    <row r="1655" spans="1:8" ht="20.100000000000001" customHeight="1">
      <c r="A1655" s="420"/>
      <c r="B1655" s="425"/>
      <c r="C1655" s="420"/>
      <c r="D1655" s="420"/>
      <c r="E1655" s="420"/>
      <c r="F1655" s="420"/>
      <c r="G1655" s="429"/>
      <c r="H1655" s="429"/>
    </row>
    <row r="1656" spans="1:8" ht="20.100000000000001" customHeight="1">
      <c r="A1656" s="420"/>
      <c r="B1656" s="425"/>
      <c r="C1656" s="420"/>
      <c r="D1656" s="420"/>
      <c r="E1656" s="420"/>
      <c r="F1656" s="420"/>
      <c r="G1656" s="429"/>
      <c r="H1656" s="429"/>
    </row>
    <row r="1657" spans="1:8" ht="20.100000000000001" customHeight="1">
      <c r="A1657" s="420"/>
      <c r="B1657" s="425"/>
      <c r="C1657" s="420"/>
      <c r="D1657" s="420"/>
      <c r="E1657" s="420"/>
      <c r="F1657" s="420"/>
      <c r="G1657" s="429"/>
      <c r="H1657" s="429"/>
    </row>
    <row r="1658" spans="1:8" ht="20.100000000000001" customHeight="1">
      <c r="A1658" s="420"/>
      <c r="B1658" s="425"/>
      <c r="C1658" s="420"/>
      <c r="D1658" s="420"/>
      <c r="E1658" s="420"/>
      <c r="F1658" s="420"/>
      <c r="G1658" s="429"/>
      <c r="H1658" s="429"/>
    </row>
    <row r="1659" spans="1:8" ht="20.100000000000001" customHeight="1">
      <c r="A1659" s="420"/>
      <c r="B1659" s="425"/>
      <c r="C1659" s="420"/>
      <c r="D1659" s="420"/>
      <c r="E1659" s="420"/>
      <c r="F1659" s="420"/>
      <c r="G1659" s="429"/>
      <c r="H1659" s="429"/>
    </row>
    <row r="1660" spans="1:8" ht="20.100000000000001" customHeight="1">
      <c r="A1660" s="420"/>
      <c r="B1660" s="425"/>
      <c r="C1660" s="420"/>
      <c r="D1660" s="420"/>
      <c r="E1660" s="420"/>
      <c r="F1660" s="420"/>
      <c r="G1660" s="429"/>
      <c r="H1660" s="429"/>
    </row>
    <row r="1661" spans="1:8" ht="20.100000000000001" customHeight="1">
      <c r="A1661" s="420"/>
      <c r="B1661" s="425"/>
      <c r="C1661" s="420"/>
      <c r="D1661" s="420"/>
      <c r="E1661" s="420"/>
      <c r="F1661" s="420"/>
      <c r="G1661" s="429"/>
      <c r="H1661" s="429"/>
    </row>
    <row r="1662" spans="1:8" ht="20.100000000000001" customHeight="1">
      <c r="A1662" s="420"/>
      <c r="B1662" s="425"/>
      <c r="C1662" s="420"/>
      <c r="D1662" s="420"/>
      <c r="E1662" s="420"/>
      <c r="F1662" s="420"/>
      <c r="G1662" s="429"/>
      <c r="H1662" s="429"/>
    </row>
    <row r="1663" spans="1:8" ht="20.100000000000001" customHeight="1">
      <c r="A1663" s="420"/>
      <c r="B1663" s="425"/>
      <c r="C1663" s="420"/>
      <c r="D1663" s="420"/>
      <c r="E1663" s="420"/>
      <c r="F1663" s="420"/>
      <c r="G1663" s="429"/>
      <c r="H1663" s="429"/>
    </row>
    <row r="1664" spans="1:8" ht="20.100000000000001" customHeight="1">
      <c r="A1664" s="420"/>
      <c r="B1664" s="425"/>
      <c r="C1664" s="420"/>
      <c r="D1664" s="420"/>
      <c r="E1664" s="420"/>
      <c r="F1664" s="420"/>
      <c r="G1664" s="429"/>
      <c r="H1664" s="429"/>
    </row>
    <row r="1665" spans="1:8" ht="20.100000000000001" customHeight="1">
      <c r="A1665" s="420"/>
      <c r="B1665" s="425"/>
      <c r="C1665" s="420"/>
      <c r="D1665" s="420"/>
      <c r="E1665" s="420"/>
      <c r="F1665" s="420"/>
      <c r="G1665" s="429"/>
      <c r="H1665" s="429"/>
    </row>
    <row r="1666" spans="1:8" ht="20.100000000000001" customHeight="1">
      <c r="A1666" s="420"/>
      <c r="B1666" s="425"/>
      <c r="C1666" s="420"/>
      <c r="D1666" s="420"/>
      <c r="E1666" s="420"/>
      <c r="F1666" s="420"/>
      <c r="G1666" s="429"/>
      <c r="H1666" s="429"/>
    </row>
    <row r="1667" spans="1:8" ht="20.100000000000001" customHeight="1">
      <c r="A1667" s="420"/>
      <c r="B1667" s="425"/>
      <c r="C1667" s="420"/>
      <c r="D1667" s="420"/>
      <c r="E1667" s="420"/>
      <c r="F1667" s="420"/>
      <c r="G1667" s="429"/>
      <c r="H1667" s="429"/>
    </row>
    <row r="1668" spans="1:8" ht="20.100000000000001" customHeight="1">
      <c r="A1668" s="420"/>
      <c r="B1668" s="425"/>
      <c r="C1668" s="420"/>
      <c r="D1668" s="420"/>
      <c r="E1668" s="420"/>
      <c r="F1668" s="420"/>
      <c r="G1668" s="429"/>
      <c r="H1668" s="429"/>
    </row>
    <row r="1669" spans="1:8" ht="20.100000000000001" customHeight="1">
      <c r="A1669" s="420"/>
      <c r="B1669" s="425"/>
      <c r="C1669" s="420"/>
      <c r="D1669" s="420"/>
      <c r="E1669" s="420"/>
      <c r="F1669" s="420"/>
      <c r="G1669" s="429"/>
      <c r="H1669" s="429"/>
    </row>
    <row r="1670" spans="1:8" ht="20.100000000000001" customHeight="1">
      <c r="A1670" s="420"/>
      <c r="B1670" s="425"/>
      <c r="C1670" s="420"/>
      <c r="D1670" s="420"/>
      <c r="E1670" s="420"/>
      <c r="F1670" s="420"/>
      <c r="G1670" s="429"/>
      <c r="H1670" s="429"/>
    </row>
    <row r="1671" spans="1:8" ht="20.100000000000001" customHeight="1">
      <c r="A1671" s="420"/>
      <c r="B1671" s="425"/>
      <c r="C1671" s="420"/>
      <c r="D1671" s="420"/>
      <c r="E1671" s="420"/>
      <c r="F1671" s="420"/>
      <c r="G1671" s="429"/>
      <c r="H1671" s="429"/>
    </row>
    <row r="1672" spans="1:8" ht="20.100000000000001" customHeight="1">
      <c r="A1672" s="420"/>
      <c r="B1672" s="425"/>
      <c r="C1672" s="420"/>
      <c r="D1672" s="420"/>
      <c r="E1672" s="420"/>
      <c r="F1672" s="420"/>
      <c r="G1672" s="429"/>
      <c r="H1672" s="429"/>
    </row>
    <row r="1673" spans="1:8" ht="20.100000000000001" customHeight="1">
      <c r="A1673" s="420"/>
      <c r="B1673" s="425"/>
      <c r="C1673" s="420"/>
      <c r="D1673" s="420"/>
      <c r="E1673" s="420"/>
      <c r="F1673" s="420"/>
      <c r="G1673" s="429"/>
      <c r="H1673" s="429"/>
    </row>
    <row r="1674" spans="1:8" ht="20.100000000000001" customHeight="1">
      <c r="A1674" s="420"/>
      <c r="B1674" s="425"/>
      <c r="C1674" s="420"/>
      <c r="D1674" s="420"/>
      <c r="E1674" s="420"/>
      <c r="F1674" s="420"/>
      <c r="G1674" s="429"/>
      <c r="H1674" s="429"/>
    </row>
    <row r="1675" spans="1:8" ht="20.100000000000001" customHeight="1">
      <c r="A1675" s="420"/>
      <c r="B1675" s="425"/>
      <c r="C1675" s="420"/>
      <c r="D1675" s="420"/>
      <c r="E1675" s="420"/>
      <c r="F1675" s="420"/>
      <c r="G1675" s="429"/>
      <c r="H1675" s="429"/>
    </row>
    <row r="1676" spans="1:8" ht="20.100000000000001" customHeight="1">
      <c r="A1676" s="420"/>
      <c r="B1676" s="425"/>
      <c r="C1676" s="420"/>
      <c r="D1676" s="420"/>
      <c r="E1676" s="420"/>
      <c r="F1676" s="420"/>
      <c r="G1676" s="429"/>
      <c r="H1676" s="429"/>
    </row>
    <row r="1677" spans="1:8" ht="20.100000000000001" customHeight="1">
      <c r="A1677" s="420"/>
      <c r="B1677" s="425"/>
      <c r="C1677" s="420"/>
      <c r="D1677" s="420"/>
      <c r="E1677" s="420"/>
      <c r="F1677" s="420"/>
      <c r="G1677" s="429"/>
      <c r="H1677" s="429"/>
    </row>
    <row r="1678" spans="1:8" ht="20.100000000000001" customHeight="1">
      <c r="A1678" s="420"/>
      <c r="B1678" s="425"/>
      <c r="C1678" s="420"/>
      <c r="D1678" s="420"/>
      <c r="E1678" s="420"/>
      <c r="F1678" s="420"/>
      <c r="G1678" s="429"/>
      <c r="H1678" s="429"/>
    </row>
    <row r="1679" spans="1:8" ht="20.100000000000001" customHeight="1">
      <c r="A1679" s="420"/>
      <c r="B1679" s="425"/>
      <c r="C1679" s="420"/>
      <c r="D1679" s="420"/>
      <c r="E1679" s="420"/>
      <c r="F1679" s="420"/>
      <c r="G1679" s="429"/>
      <c r="H1679" s="429"/>
    </row>
    <row r="1680" spans="1:8" ht="20.100000000000001" customHeight="1">
      <c r="A1680" s="420"/>
      <c r="B1680" s="425"/>
      <c r="C1680" s="420"/>
      <c r="D1680" s="420"/>
      <c r="E1680" s="420"/>
      <c r="F1680" s="420"/>
      <c r="G1680" s="429"/>
      <c r="H1680" s="429"/>
    </row>
    <row r="1681" spans="1:8" ht="20.100000000000001" customHeight="1">
      <c r="A1681" s="420"/>
      <c r="B1681" s="425"/>
      <c r="C1681" s="420"/>
      <c r="D1681" s="420"/>
      <c r="E1681" s="420"/>
      <c r="F1681" s="420"/>
      <c r="G1681" s="429"/>
      <c r="H1681" s="429"/>
    </row>
    <row r="1682" spans="1:8" ht="20.100000000000001" customHeight="1">
      <c r="A1682" s="420"/>
      <c r="B1682" s="425"/>
      <c r="C1682" s="420"/>
      <c r="D1682" s="420"/>
      <c r="E1682" s="420"/>
      <c r="F1682" s="420"/>
      <c r="G1682" s="429"/>
      <c r="H1682" s="429"/>
    </row>
    <row r="1683" spans="1:8" ht="20.100000000000001" customHeight="1">
      <c r="A1683" s="420"/>
      <c r="B1683" s="425"/>
      <c r="C1683" s="420"/>
      <c r="D1683" s="420"/>
      <c r="E1683" s="420"/>
      <c r="F1683" s="420"/>
      <c r="G1683" s="429"/>
      <c r="H1683" s="429"/>
    </row>
    <row r="1684" spans="1:8" ht="20.100000000000001" customHeight="1">
      <c r="A1684" s="420"/>
      <c r="B1684" s="425"/>
      <c r="C1684" s="420"/>
      <c r="D1684" s="420"/>
      <c r="E1684" s="420"/>
      <c r="F1684" s="420"/>
      <c r="G1684" s="429"/>
      <c r="H1684" s="429"/>
    </row>
    <row r="1685" spans="1:8" ht="20.100000000000001" customHeight="1">
      <c r="A1685" s="420"/>
      <c r="B1685" s="425"/>
      <c r="C1685" s="420"/>
      <c r="D1685" s="420"/>
      <c r="E1685" s="420"/>
      <c r="F1685" s="420"/>
      <c r="G1685" s="429"/>
      <c r="H1685" s="429"/>
    </row>
    <row r="1686" spans="1:8" ht="20.100000000000001" customHeight="1">
      <c r="A1686" s="420"/>
      <c r="B1686" s="425"/>
      <c r="C1686" s="420"/>
      <c r="D1686" s="420"/>
      <c r="E1686" s="420"/>
      <c r="F1686" s="420"/>
      <c r="G1686" s="429"/>
      <c r="H1686" s="429"/>
    </row>
    <row r="1687" spans="1:8" ht="20.100000000000001" customHeight="1">
      <c r="A1687" s="420"/>
      <c r="B1687" s="425"/>
      <c r="C1687" s="420"/>
      <c r="D1687" s="420"/>
      <c r="E1687" s="420"/>
      <c r="F1687" s="420"/>
      <c r="G1687" s="429"/>
      <c r="H1687" s="429"/>
    </row>
    <row r="1688" spans="1:8" ht="20.100000000000001" customHeight="1">
      <c r="A1688" s="420"/>
      <c r="B1688" s="425"/>
      <c r="C1688" s="420"/>
      <c r="D1688" s="420"/>
      <c r="E1688" s="420"/>
      <c r="F1688" s="420"/>
      <c r="G1688" s="429"/>
      <c r="H1688" s="429"/>
    </row>
    <row r="1689" spans="1:8" ht="20.100000000000001" customHeight="1">
      <c r="A1689" s="420"/>
      <c r="B1689" s="425"/>
      <c r="C1689" s="420"/>
      <c r="D1689" s="420"/>
      <c r="E1689" s="420"/>
      <c r="F1689" s="420"/>
      <c r="G1689" s="429"/>
      <c r="H1689" s="429"/>
    </row>
    <row r="1690" spans="1:8" ht="20.100000000000001" customHeight="1">
      <c r="A1690" s="420"/>
      <c r="B1690" s="425"/>
      <c r="C1690" s="420"/>
      <c r="D1690" s="420"/>
      <c r="E1690" s="420"/>
      <c r="F1690" s="420"/>
      <c r="G1690" s="429"/>
      <c r="H1690" s="429"/>
    </row>
    <row r="1691" spans="1:8" ht="20.100000000000001" customHeight="1">
      <c r="A1691" s="420"/>
      <c r="B1691" s="425"/>
      <c r="C1691" s="420"/>
      <c r="D1691" s="420"/>
      <c r="E1691" s="420"/>
      <c r="F1691" s="420"/>
      <c r="G1691" s="429"/>
      <c r="H1691" s="429"/>
    </row>
    <row r="1692" spans="1:8" ht="20.100000000000001" customHeight="1">
      <c r="A1692" s="420"/>
      <c r="B1692" s="425"/>
      <c r="C1692" s="420"/>
      <c r="D1692" s="420"/>
      <c r="E1692" s="420"/>
      <c r="F1692" s="420"/>
      <c r="G1692" s="429"/>
      <c r="H1692" s="429"/>
    </row>
    <row r="1693" spans="1:8" ht="20.100000000000001" customHeight="1">
      <c r="A1693" s="420"/>
      <c r="B1693" s="425"/>
      <c r="C1693" s="420"/>
      <c r="D1693" s="420"/>
      <c r="E1693" s="420"/>
      <c r="F1693" s="420"/>
      <c r="G1693" s="429"/>
      <c r="H1693" s="429"/>
    </row>
    <row r="1694" spans="1:8" ht="20.100000000000001" customHeight="1">
      <c r="A1694" s="420"/>
      <c r="B1694" s="425"/>
      <c r="C1694" s="420"/>
      <c r="D1694" s="420"/>
      <c r="E1694" s="420"/>
      <c r="F1694" s="420"/>
      <c r="G1694" s="429"/>
      <c r="H1694" s="429"/>
    </row>
    <row r="1695" spans="1:8" ht="20.100000000000001" customHeight="1">
      <c r="A1695" s="420"/>
      <c r="B1695" s="425"/>
      <c r="C1695" s="420"/>
      <c r="D1695" s="420"/>
      <c r="E1695" s="420"/>
      <c r="F1695" s="420"/>
      <c r="G1695" s="429"/>
      <c r="H1695" s="429"/>
    </row>
    <row r="1696" spans="1:8" ht="20.100000000000001" customHeight="1">
      <c r="A1696" s="420"/>
      <c r="B1696" s="425"/>
      <c r="C1696" s="420"/>
      <c r="D1696" s="420"/>
      <c r="E1696" s="420"/>
      <c r="F1696" s="420"/>
      <c r="G1696" s="429"/>
      <c r="H1696" s="429"/>
    </row>
    <row r="1697" spans="1:8" ht="20.100000000000001" customHeight="1">
      <c r="A1697" s="420"/>
      <c r="B1697" s="425"/>
      <c r="C1697" s="420"/>
      <c r="D1697" s="420"/>
      <c r="E1697" s="420"/>
      <c r="F1697" s="420"/>
      <c r="G1697" s="429"/>
      <c r="H1697" s="429"/>
    </row>
    <row r="1698" spans="1:8" ht="20.100000000000001" customHeight="1">
      <c r="A1698" s="420"/>
      <c r="B1698" s="425"/>
      <c r="C1698" s="420"/>
      <c r="D1698" s="420"/>
      <c r="E1698" s="420"/>
      <c r="F1698" s="420"/>
      <c r="G1698" s="429"/>
      <c r="H1698" s="429"/>
    </row>
    <row r="1699" spans="1:8" ht="20.100000000000001" customHeight="1">
      <c r="A1699" s="420"/>
      <c r="B1699" s="425"/>
      <c r="C1699" s="420"/>
      <c r="D1699" s="420"/>
      <c r="E1699" s="420"/>
      <c r="F1699" s="420"/>
      <c r="G1699" s="429"/>
      <c r="H1699" s="429"/>
    </row>
    <row r="1700" spans="1:8" ht="20.100000000000001" customHeight="1">
      <c r="A1700" s="420"/>
      <c r="B1700" s="425"/>
      <c r="C1700" s="420"/>
      <c r="D1700" s="420"/>
      <c r="E1700" s="420"/>
      <c r="F1700" s="420"/>
      <c r="G1700" s="429"/>
      <c r="H1700" s="429"/>
    </row>
    <row r="1701" spans="1:8" ht="20.100000000000001" customHeight="1">
      <c r="A1701" s="420"/>
      <c r="B1701" s="425"/>
      <c r="C1701" s="420"/>
      <c r="D1701" s="420"/>
      <c r="E1701" s="420"/>
      <c r="F1701" s="420"/>
      <c r="G1701" s="429"/>
      <c r="H1701" s="429"/>
    </row>
    <row r="1702" spans="1:8" ht="20.100000000000001" customHeight="1">
      <c r="A1702" s="420"/>
      <c r="B1702" s="425"/>
      <c r="C1702" s="420"/>
      <c r="D1702" s="420"/>
      <c r="E1702" s="420"/>
      <c r="F1702" s="420"/>
      <c r="G1702" s="429"/>
      <c r="H1702" s="429"/>
    </row>
    <row r="1703" spans="1:8" ht="20.100000000000001" customHeight="1">
      <c r="A1703" s="420"/>
      <c r="B1703" s="425"/>
      <c r="C1703" s="420"/>
      <c r="D1703" s="420"/>
      <c r="E1703" s="420"/>
      <c r="F1703" s="420"/>
      <c r="G1703" s="429"/>
      <c r="H1703" s="429"/>
    </row>
    <row r="1704" spans="1:8" ht="20.100000000000001" customHeight="1">
      <c r="A1704" s="420"/>
      <c r="B1704" s="425"/>
      <c r="C1704" s="420"/>
      <c r="D1704" s="420"/>
      <c r="E1704" s="420"/>
      <c r="F1704" s="420"/>
      <c r="G1704" s="429"/>
      <c r="H1704" s="429"/>
    </row>
    <row r="1705" spans="1:8" ht="20.100000000000001" customHeight="1">
      <c r="A1705" s="420"/>
      <c r="B1705" s="425"/>
      <c r="C1705" s="420"/>
      <c r="D1705" s="420"/>
      <c r="E1705" s="420"/>
      <c r="F1705" s="420"/>
      <c r="G1705" s="429"/>
      <c r="H1705" s="429"/>
    </row>
    <row r="1706" spans="1:8" ht="20.100000000000001" customHeight="1">
      <c r="A1706" s="420"/>
      <c r="B1706" s="425"/>
      <c r="C1706" s="420"/>
      <c r="D1706" s="420"/>
      <c r="E1706" s="420"/>
      <c r="F1706" s="420"/>
      <c r="G1706" s="429"/>
      <c r="H1706" s="429"/>
    </row>
    <row r="1707" spans="1:8" ht="20.100000000000001" customHeight="1">
      <c r="A1707" s="420"/>
      <c r="B1707" s="425"/>
      <c r="C1707" s="420"/>
      <c r="D1707" s="420"/>
      <c r="E1707" s="420"/>
      <c r="F1707" s="420"/>
      <c r="G1707" s="429"/>
      <c r="H1707" s="429"/>
    </row>
    <row r="1708" spans="1:8" ht="20.100000000000001" customHeight="1">
      <c r="A1708" s="420"/>
      <c r="B1708" s="425"/>
      <c r="C1708" s="420"/>
      <c r="D1708" s="420"/>
      <c r="E1708" s="420"/>
      <c r="F1708" s="420"/>
      <c r="G1708" s="429"/>
      <c r="H1708" s="429"/>
    </row>
    <row r="1709" spans="1:8" ht="20.100000000000001" customHeight="1">
      <c r="A1709" s="420"/>
      <c r="B1709" s="425"/>
      <c r="C1709" s="420"/>
      <c r="D1709" s="420"/>
      <c r="E1709" s="420"/>
      <c r="F1709" s="420"/>
      <c r="G1709" s="429"/>
      <c r="H1709" s="429"/>
    </row>
    <row r="1710" spans="1:8" ht="20.100000000000001" customHeight="1">
      <c r="A1710" s="420"/>
      <c r="B1710" s="425"/>
      <c r="C1710" s="420"/>
      <c r="D1710" s="420"/>
      <c r="E1710" s="420"/>
      <c r="F1710" s="420"/>
      <c r="G1710" s="429"/>
      <c r="H1710" s="429"/>
    </row>
    <row r="1711" spans="1:8" ht="20.100000000000001" customHeight="1">
      <c r="A1711" s="420"/>
      <c r="B1711" s="425"/>
      <c r="C1711" s="420"/>
      <c r="D1711" s="420"/>
      <c r="E1711" s="420"/>
      <c r="F1711" s="420"/>
      <c r="G1711" s="429"/>
      <c r="H1711" s="429"/>
    </row>
    <row r="1712" spans="1:8" ht="20.100000000000001" customHeight="1">
      <c r="A1712" s="420"/>
      <c r="B1712" s="425"/>
      <c r="C1712" s="420"/>
      <c r="D1712" s="420"/>
      <c r="E1712" s="420"/>
      <c r="F1712" s="420"/>
      <c r="G1712" s="429"/>
      <c r="H1712" s="429"/>
    </row>
    <row r="1713" spans="1:8" ht="20.100000000000001" customHeight="1">
      <c r="A1713" s="420"/>
      <c r="B1713" s="425"/>
      <c r="C1713" s="420"/>
      <c r="D1713" s="420"/>
      <c r="E1713" s="420"/>
      <c r="F1713" s="420"/>
      <c r="G1713" s="429"/>
      <c r="H1713" s="429"/>
    </row>
    <row r="1714" spans="1:8" ht="20.100000000000001" customHeight="1">
      <c r="A1714" s="420"/>
      <c r="B1714" s="425"/>
      <c r="C1714" s="420"/>
      <c r="D1714" s="420"/>
      <c r="E1714" s="420"/>
      <c r="F1714" s="420"/>
      <c r="G1714" s="429"/>
      <c r="H1714" s="429"/>
    </row>
    <row r="1715" spans="1:8" ht="20.100000000000001" customHeight="1">
      <c r="A1715" s="420"/>
      <c r="B1715" s="425"/>
      <c r="C1715" s="420"/>
      <c r="D1715" s="420"/>
      <c r="E1715" s="420"/>
      <c r="F1715" s="420"/>
      <c r="G1715" s="429"/>
      <c r="H1715" s="429"/>
    </row>
    <row r="1716" spans="1:8" ht="20.100000000000001" customHeight="1">
      <c r="A1716" s="420"/>
      <c r="B1716" s="425"/>
      <c r="C1716" s="420"/>
      <c r="D1716" s="420"/>
      <c r="E1716" s="420"/>
      <c r="F1716" s="420"/>
      <c r="G1716" s="429"/>
      <c r="H1716" s="429"/>
    </row>
    <row r="1717" spans="1:8" ht="20.100000000000001" customHeight="1">
      <c r="A1717" s="420"/>
      <c r="B1717" s="425"/>
      <c r="C1717" s="420"/>
      <c r="D1717" s="420"/>
      <c r="E1717" s="420"/>
      <c r="F1717" s="420"/>
      <c r="G1717" s="429"/>
      <c r="H1717" s="429"/>
    </row>
    <row r="1718" spans="1:8" ht="20.100000000000001" customHeight="1">
      <c r="A1718" s="420"/>
      <c r="B1718" s="425"/>
      <c r="C1718" s="420"/>
      <c r="D1718" s="420"/>
      <c r="E1718" s="420"/>
      <c r="F1718" s="420"/>
      <c r="G1718" s="429"/>
      <c r="H1718" s="429"/>
    </row>
    <row r="1719" spans="1:8" ht="20.100000000000001" customHeight="1">
      <c r="A1719" s="420"/>
      <c r="B1719" s="425"/>
      <c r="C1719" s="420"/>
      <c r="D1719" s="420"/>
      <c r="E1719" s="420"/>
      <c r="F1719" s="420"/>
      <c r="G1719" s="429"/>
      <c r="H1719" s="429"/>
    </row>
    <row r="1720" spans="1:8" ht="20.100000000000001" customHeight="1">
      <c r="A1720" s="420"/>
      <c r="B1720" s="425"/>
      <c r="C1720" s="420"/>
      <c r="D1720" s="420"/>
      <c r="E1720" s="420"/>
      <c r="F1720" s="420"/>
      <c r="G1720" s="429"/>
      <c r="H1720" s="429"/>
    </row>
    <row r="1721" spans="1:8" ht="20.100000000000001" customHeight="1">
      <c r="A1721" s="420"/>
      <c r="B1721" s="425"/>
      <c r="C1721" s="420"/>
      <c r="D1721" s="420"/>
      <c r="E1721" s="420"/>
      <c r="F1721" s="420"/>
      <c r="G1721" s="429"/>
      <c r="H1721" s="429"/>
    </row>
    <row r="1722" spans="1:8" ht="20.100000000000001" customHeight="1">
      <c r="A1722" s="420"/>
      <c r="B1722" s="425"/>
      <c r="C1722" s="420"/>
      <c r="D1722" s="420"/>
      <c r="E1722" s="420"/>
      <c r="F1722" s="420"/>
      <c r="G1722" s="429"/>
      <c r="H1722" s="429"/>
    </row>
    <row r="1723" spans="1:8" ht="20.100000000000001" customHeight="1">
      <c r="A1723" s="420"/>
      <c r="B1723" s="425"/>
      <c r="C1723" s="420"/>
      <c r="D1723" s="420"/>
      <c r="E1723" s="420"/>
      <c r="F1723" s="420"/>
      <c r="G1723" s="429"/>
      <c r="H1723" s="429"/>
    </row>
    <row r="1724" spans="1:8" ht="20.100000000000001" customHeight="1">
      <c r="A1724" s="420"/>
      <c r="B1724" s="425"/>
      <c r="C1724" s="420"/>
      <c r="D1724" s="420"/>
      <c r="E1724" s="420"/>
      <c r="F1724" s="420"/>
      <c r="G1724" s="429"/>
      <c r="H1724" s="429"/>
    </row>
    <row r="1725" spans="1:8" ht="20.100000000000001" customHeight="1">
      <c r="A1725" s="420"/>
      <c r="B1725" s="425"/>
      <c r="C1725" s="420"/>
      <c r="D1725" s="420"/>
      <c r="E1725" s="420"/>
      <c r="F1725" s="420"/>
      <c r="G1725" s="429"/>
      <c r="H1725" s="429"/>
    </row>
    <row r="1726" spans="1:8" ht="20.100000000000001" customHeight="1">
      <c r="A1726" s="420"/>
      <c r="B1726" s="425"/>
      <c r="C1726" s="420"/>
      <c r="D1726" s="420"/>
      <c r="E1726" s="420"/>
      <c r="F1726" s="420"/>
      <c r="G1726" s="429"/>
      <c r="H1726" s="429"/>
    </row>
    <row r="1727" spans="1:8" ht="20.100000000000001" customHeight="1">
      <c r="A1727" s="420"/>
      <c r="B1727" s="425"/>
      <c r="C1727" s="420"/>
      <c r="D1727" s="420"/>
      <c r="E1727" s="420"/>
      <c r="F1727" s="420"/>
      <c r="G1727" s="429"/>
      <c r="H1727" s="429"/>
    </row>
    <row r="1728" spans="1:8" ht="20.100000000000001" customHeight="1">
      <c r="A1728" s="420"/>
      <c r="B1728" s="425"/>
      <c r="C1728" s="420"/>
      <c r="D1728" s="420"/>
      <c r="E1728" s="420"/>
      <c r="F1728" s="420"/>
      <c r="G1728" s="429"/>
      <c r="H1728" s="429"/>
    </row>
    <row r="1729" spans="1:8" ht="20.100000000000001" customHeight="1">
      <c r="A1729" s="420"/>
      <c r="B1729" s="425"/>
      <c r="C1729" s="420"/>
      <c r="D1729" s="420"/>
      <c r="E1729" s="420"/>
      <c r="F1729" s="420"/>
      <c r="G1729" s="429"/>
      <c r="H1729" s="429"/>
    </row>
    <row r="1730" spans="1:8" ht="20.100000000000001" customHeight="1">
      <c r="A1730" s="420"/>
      <c r="B1730" s="425"/>
      <c r="C1730" s="420"/>
      <c r="D1730" s="420"/>
      <c r="E1730" s="420"/>
      <c r="F1730" s="420"/>
      <c r="G1730" s="429"/>
      <c r="H1730" s="429"/>
    </row>
    <row r="1731" spans="1:8" ht="20.100000000000001" customHeight="1">
      <c r="A1731" s="420"/>
      <c r="B1731" s="425"/>
      <c r="C1731" s="420"/>
      <c r="D1731" s="420"/>
      <c r="E1731" s="420"/>
      <c r="F1731" s="420"/>
      <c r="G1731" s="429"/>
      <c r="H1731" s="429"/>
    </row>
    <row r="1732" spans="1:8" ht="20.100000000000001" customHeight="1">
      <c r="A1732" s="420"/>
      <c r="B1732" s="425"/>
      <c r="C1732" s="420"/>
      <c r="D1732" s="420"/>
      <c r="E1732" s="420"/>
      <c r="F1732" s="420"/>
      <c r="G1732" s="429"/>
      <c r="H1732" s="429"/>
    </row>
    <row r="1733" spans="1:8" ht="20.100000000000001" customHeight="1">
      <c r="A1733" s="420"/>
      <c r="B1733" s="425"/>
      <c r="C1733" s="420"/>
      <c r="D1733" s="420"/>
      <c r="E1733" s="420"/>
      <c r="F1733" s="420"/>
      <c r="G1733" s="429"/>
      <c r="H1733" s="429"/>
    </row>
    <row r="1734" spans="1:8" ht="20.100000000000001" customHeight="1">
      <c r="A1734" s="420"/>
      <c r="B1734" s="425"/>
      <c r="C1734" s="420"/>
      <c r="D1734" s="420"/>
      <c r="E1734" s="420"/>
      <c r="F1734" s="420"/>
      <c r="G1734" s="429"/>
      <c r="H1734" s="429"/>
    </row>
    <row r="1735" spans="1:8" ht="20.100000000000001" customHeight="1">
      <c r="A1735" s="420"/>
      <c r="B1735" s="425"/>
      <c r="C1735" s="420"/>
      <c r="D1735" s="420"/>
      <c r="E1735" s="420"/>
      <c r="F1735" s="420"/>
      <c r="G1735" s="429"/>
      <c r="H1735" s="429"/>
    </row>
    <row r="1736" spans="1:8" ht="20.100000000000001" customHeight="1">
      <c r="A1736" s="420"/>
      <c r="B1736" s="425"/>
      <c r="C1736" s="420"/>
      <c r="D1736" s="420"/>
      <c r="E1736" s="420"/>
      <c r="F1736" s="420"/>
      <c r="G1736" s="429"/>
      <c r="H1736" s="429"/>
    </row>
    <row r="1737" spans="1:8" ht="20.100000000000001" customHeight="1">
      <c r="A1737" s="420"/>
      <c r="B1737" s="425"/>
      <c r="C1737" s="420"/>
      <c r="D1737" s="420"/>
      <c r="E1737" s="420"/>
      <c r="F1737" s="420"/>
      <c r="G1737" s="429"/>
      <c r="H1737" s="429"/>
    </row>
    <row r="1738" spans="1:8" ht="20.100000000000001" customHeight="1">
      <c r="A1738" s="420"/>
      <c r="B1738" s="425"/>
      <c r="C1738" s="420"/>
      <c r="D1738" s="420"/>
      <c r="E1738" s="420"/>
      <c r="F1738" s="420"/>
      <c r="G1738" s="429"/>
      <c r="H1738" s="429"/>
    </row>
    <row r="1739" spans="1:8" ht="20.100000000000001" customHeight="1">
      <c r="A1739" s="420"/>
      <c r="B1739" s="425"/>
      <c r="C1739" s="420"/>
      <c r="D1739" s="420"/>
      <c r="E1739" s="420"/>
      <c r="F1739" s="420"/>
      <c r="G1739" s="429"/>
      <c r="H1739" s="429"/>
    </row>
    <row r="1740" spans="1:8" ht="20.100000000000001" customHeight="1">
      <c r="A1740" s="420"/>
      <c r="B1740" s="425"/>
      <c r="C1740" s="420"/>
      <c r="D1740" s="420"/>
      <c r="E1740" s="420"/>
      <c r="F1740" s="420"/>
      <c r="G1740" s="429"/>
      <c r="H1740" s="429"/>
    </row>
    <row r="1741" spans="1:8" ht="20.100000000000001" customHeight="1">
      <c r="A1741" s="420"/>
      <c r="B1741" s="425"/>
      <c r="C1741" s="420"/>
      <c r="D1741" s="420"/>
      <c r="E1741" s="420"/>
      <c r="F1741" s="420"/>
      <c r="G1741" s="429"/>
      <c r="H1741" s="429"/>
    </row>
    <row r="1742" spans="1:8" ht="20.100000000000001" customHeight="1">
      <c r="A1742" s="420"/>
      <c r="B1742" s="425"/>
      <c r="C1742" s="420"/>
      <c r="D1742" s="420"/>
      <c r="E1742" s="420"/>
      <c r="F1742" s="420"/>
      <c r="G1742" s="429"/>
      <c r="H1742" s="429"/>
    </row>
    <row r="1743" spans="1:8" ht="20.100000000000001" customHeight="1">
      <c r="A1743" s="420"/>
      <c r="B1743" s="425"/>
      <c r="C1743" s="420"/>
      <c r="D1743" s="420"/>
      <c r="E1743" s="420"/>
      <c r="F1743" s="420"/>
      <c r="G1743" s="429"/>
      <c r="H1743" s="429"/>
    </row>
    <row r="1744" spans="1:8" ht="20.100000000000001" customHeight="1">
      <c r="A1744" s="420"/>
      <c r="B1744" s="425"/>
      <c r="C1744" s="420"/>
      <c r="D1744" s="420"/>
      <c r="E1744" s="420"/>
      <c r="F1744" s="420"/>
      <c r="G1744" s="429"/>
      <c r="H1744" s="429"/>
    </row>
    <row r="1745" spans="1:8" ht="20.100000000000001" customHeight="1">
      <c r="A1745" s="420"/>
      <c r="B1745" s="425"/>
      <c r="C1745" s="420"/>
      <c r="D1745" s="420"/>
      <c r="E1745" s="420"/>
      <c r="F1745" s="420"/>
      <c r="G1745" s="429"/>
      <c r="H1745" s="429"/>
    </row>
    <row r="1746" spans="1:8" ht="20.100000000000001" customHeight="1">
      <c r="A1746" s="420"/>
      <c r="B1746" s="425"/>
      <c r="C1746" s="420"/>
      <c r="D1746" s="420"/>
      <c r="E1746" s="420"/>
      <c r="F1746" s="420"/>
      <c r="G1746" s="429"/>
      <c r="H1746" s="429"/>
    </row>
    <row r="1747" spans="1:8" ht="20.100000000000001" customHeight="1">
      <c r="A1747" s="420"/>
      <c r="B1747" s="425"/>
      <c r="C1747" s="420"/>
      <c r="D1747" s="420"/>
      <c r="E1747" s="420"/>
      <c r="F1747" s="420"/>
      <c r="G1747" s="429"/>
      <c r="H1747" s="429"/>
    </row>
    <row r="1748" spans="1:8" ht="20.100000000000001" customHeight="1">
      <c r="A1748" s="420"/>
      <c r="B1748" s="425"/>
      <c r="C1748" s="420"/>
      <c r="D1748" s="420"/>
      <c r="E1748" s="420"/>
      <c r="F1748" s="420"/>
      <c r="G1748" s="429"/>
      <c r="H1748" s="429"/>
    </row>
    <row r="1749" spans="1:8" ht="20.100000000000001" customHeight="1">
      <c r="A1749" s="420"/>
      <c r="B1749" s="425"/>
      <c r="C1749" s="420"/>
      <c r="D1749" s="420"/>
      <c r="E1749" s="420"/>
      <c r="F1749" s="420"/>
      <c r="G1749" s="429"/>
      <c r="H1749" s="429"/>
    </row>
    <row r="1750" spans="1:8" ht="20.100000000000001" customHeight="1">
      <c r="A1750" s="420"/>
      <c r="B1750" s="425"/>
      <c r="C1750" s="420"/>
      <c r="D1750" s="420"/>
      <c r="E1750" s="420"/>
      <c r="F1750" s="420"/>
      <c r="G1750" s="429"/>
      <c r="H1750" s="429"/>
    </row>
    <row r="1751" spans="1:8" ht="20.100000000000001" customHeight="1">
      <c r="A1751" s="420"/>
      <c r="B1751" s="425"/>
      <c r="C1751" s="420"/>
      <c r="D1751" s="420"/>
      <c r="E1751" s="420"/>
      <c r="F1751" s="420"/>
      <c r="G1751" s="429"/>
      <c r="H1751" s="429"/>
    </row>
    <row r="1752" spans="1:8" ht="20.100000000000001" customHeight="1">
      <c r="A1752" s="420"/>
      <c r="B1752" s="425"/>
      <c r="C1752" s="420"/>
      <c r="D1752" s="420"/>
      <c r="E1752" s="420"/>
      <c r="F1752" s="420"/>
      <c r="G1752" s="429"/>
      <c r="H1752" s="429"/>
    </row>
    <row r="1753" spans="1:8" ht="20.100000000000001" customHeight="1">
      <c r="A1753" s="420"/>
      <c r="B1753" s="425"/>
      <c r="C1753" s="420"/>
      <c r="D1753" s="420"/>
      <c r="E1753" s="420"/>
      <c r="F1753" s="420"/>
      <c r="G1753" s="429"/>
      <c r="H1753" s="429"/>
    </row>
    <row r="1754" spans="1:8" ht="20.100000000000001" customHeight="1">
      <c r="A1754" s="420"/>
      <c r="B1754" s="425"/>
      <c r="C1754" s="420"/>
      <c r="D1754" s="420"/>
      <c r="E1754" s="420"/>
      <c r="F1754" s="420"/>
      <c r="G1754" s="429"/>
      <c r="H1754" s="429"/>
    </row>
    <row r="1755" spans="1:8" ht="20.100000000000001" customHeight="1">
      <c r="A1755" s="420"/>
      <c r="B1755" s="425"/>
      <c r="C1755" s="420"/>
      <c r="D1755" s="420"/>
      <c r="E1755" s="420"/>
      <c r="F1755" s="420"/>
      <c r="G1755" s="429"/>
      <c r="H1755" s="429"/>
    </row>
    <row r="1756" spans="1:8" ht="20.100000000000001" customHeight="1">
      <c r="A1756" s="420"/>
      <c r="B1756" s="425"/>
      <c r="C1756" s="420"/>
      <c r="D1756" s="420"/>
      <c r="E1756" s="420"/>
      <c r="F1756" s="420"/>
      <c r="G1756" s="429"/>
      <c r="H1756" s="429"/>
    </row>
    <row r="1757" spans="1:8" ht="20.100000000000001" customHeight="1">
      <c r="A1757" s="420"/>
      <c r="B1757" s="425"/>
      <c r="C1757" s="420"/>
      <c r="D1757" s="420"/>
      <c r="E1757" s="420"/>
      <c r="F1757" s="420"/>
      <c r="G1757" s="429"/>
      <c r="H1757" s="429"/>
    </row>
    <row r="1758" spans="1:8" ht="20.100000000000001" customHeight="1">
      <c r="A1758" s="420"/>
      <c r="B1758" s="425"/>
      <c r="C1758" s="420"/>
      <c r="D1758" s="420"/>
      <c r="E1758" s="420"/>
      <c r="F1758" s="420"/>
      <c r="G1758" s="429"/>
      <c r="H1758" s="429"/>
    </row>
    <row r="1759" spans="1:8" ht="20.100000000000001" customHeight="1">
      <c r="A1759" s="420"/>
      <c r="B1759" s="425"/>
      <c r="C1759" s="420"/>
      <c r="D1759" s="420"/>
      <c r="E1759" s="420"/>
      <c r="F1759" s="420"/>
      <c r="G1759" s="429"/>
      <c r="H1759" s="429"/>
    </row>
    <row r="1760" spans="1:8" ht="20.100000000000001" customHeight="1">
      <c r="A1760" s="420"/>
      <c r="B1760" s="425"/>
      <c r="C1760" s="420"/>
      <c r="D1760" s="420"/>
      <c r="E1760" s="420"/>
      <c r="F1760" s="420"/>
      <c r="G1760" s="429"/>
      <c r="H1760" s="429"/>
    </row>
    <row r="1761" spans="1:8" ht="20.100000000000001" customHeight="1">
      <c r="A1761" s="420"/>
      <c r="B1761" s="425"/>
      <c r="C1761" s="420"/>
      <c r="D1761" s="420"/>
      <c r="E1761" s="420"/>
      <c r="F1761" s="420"/>
      <c r="G1761" s="429"/>
      <c r="H1761" s="429"/>
    </row>
    <row r="1762" spans="1:8" ht="20.100000000000001" customHeight="1">
      <c r="A1762" s="420"/>
      <c r="B1762" s="425"/>
      <c r="C1762" s="420"/>
      <c r="D1762" s="420"/>
      <c r="E1762" s="420"/>
      <c r="F1762" s="420"/>
      <c r="G1762" s="429"/>
      <c r="H1762" s="429"/>
    </row>
    <row r="1763" spans="1:8" ht="20.100000000000001" customHeight="1">
      <c r="A1763" s="420"/>
      <c r="B1763" s="425"/>
      <c r="C1763" s="420"/>
      <c r="D1763" s="420"/>
      <c r="E1763" s="420"/>
      <c r="F1763" s="420"/>
      <c r="G1763" s="429"/>
      <c r="H1763" s="429"/>
    </row>
    <row r="1764" spans="1:8" ht="20.100000000000001" customHeight="1">
      <c r="A1764" s="420"/>
      <c r="B1764" s="425"/>
      <c r="C1764" s="420"/>
      <c r="D1764" s="420"/>
      <c r="E1764" s="420"/>
      <c r="F1764" s="420"/>
      <c r="G1764" s="429"/>
      <c r="H1764" s="429"/>
    </row>
    <row r="1765" spans="1:8" ht="20.100000000000001" customHeight="1">
      <c r="A1765" s="420"/>
      <c r="B1765" s="425"/>
      <c r="C1765" s="420"/>
      <c r="D1765" s="420"/>
      <c r="E1765" s="420"/>
      <c r="F1765" s="420"/>
      <c r="G1765" s="429"/>
      <c r="H1765" s="429"/>
    </row>
    <row r="1766" spans="1:8" ht="20.100000000000001" customHeight="1">
      <c r="A1766" s="420"/>
      <c r="B1766" s="425"/>
      <c r="C1766" s="420"/>
      <c r="D1766" s="420"/>
      <c r="E1766" s="420"/>
      <c r="F1766" s="420"/>
      <c r="G1766" s="429"/>
      <c r="H1766" s="429"/>
    </row>
    <row r="1767" spans="1:8" ht="20.100000000000001" customHeight="1">
      <c r="A1767" s="420"/>
      <c r="B1767" s="425"/>
      <c r="C1767" s="420"/>
      <c r="D1767" s="420"/>
      <c r="E1767" s="420"/>
      <c r="F1767" s="420"/>
      <c r="G1767" s="429"/>
      <c r="H1767" s="429"/>
    </row>
    <row r="1768" spans="1:8" ht="20.100000000000001" customHeight="1">
      <c r="A1768" s="420"/>
      <c r="B1768" s="425"/>
      <c r="C1768" s="420"/>
      <c r="D1768" s="420"/>
      <c r="E1768" s="420"/>
      <c r="F1768" s="420"/>
      <c r="G1768" s="429"/>
      <c r="H1768" s="429"/>
    </row>
    <row r="1769" spans="1:8" ht="20.100000000000001" customHeight="1">
      <c r="A1769" s="420"/>
      <c r="B1769" s="425"/>
      <c r="C1769" s="420"/>
      <c r="D1769" s="420"/>
      <c r="E1769" s="420"/>
      <c r="F1769" s="420"/>
      <c r="G1769" s="429"/>
      <c r="H1769" s="429"/>
    </row>
    <row r="1770" spans="1:8" ht="20.100000000000001" customHeight="1">
      <c r="A1770" s="420"/>
      <c r="B1770" s="425"/>
      <c r="C1770" s="420"/>
      <c r="D1770" s="420"/>
      <c r="E1770" s="420"/>
      <c r="F1770" s="420"/>
      <c r="G1770" s="429"/>
      <c r="H1770" s="429"/>
    </row>
    <row r="1771" spans="1:8" ht="20.100000000000001" customHeight="1">
      <c r="A1771" s="420"/>
      <c r="B1771" s="425"/>
      <c r="C1771" s="420"/>
      <c r="D1771" s="420"/>
      <c r="E1771" s="420"/>
      <c r="F1771" s="420"/>
      <c r="G1771" s="429"/>
      <c r="H1771" s="429"/>
    </row>
    <row r="1772" spans="1:8" ht="20.100000000000001" customHeight="1">
      <c r="A1772" s="420"/>
      <c r="B1772" s="425"/>
      <c r="C1772" s="420"/>
      <c r="D1772" s="420"/>
      <c r="E1772" s="420"/>
      <c r="F1772" s="420"/>
      <c r="G1772" s="429"/>
      <c r="H1772" s="429"/>
    </row>
    <row r="1773" spans="1:8" ht="20.100000000000001" customHeight="1">
      <c r="A1773" s="420"/>
      <c r="B1773" s="425"/>
      <c r="C1773" s="420"/>
      <c r="D1773" s="420"/>
      <c r="E1773" s="420"/>
      <c r="F1773" s="420"/>
      <c r="G1773" s="429"/>
      <c r="H1773" s="429"/>
    </row>
    <row r="1774" spans="1:8" ht="20.100000000000001" customHeight="1">
      <c r="A1774" s="420"/>
      <c r="B1774" s="425"/>
      <c r="C1774" s="420"/>
      <c r="D1774" s="420"/>
      <c r="E1774" s="420"/>
      <c r="F1774" s="420"/>
      <c r="G1774" s="429"/>
      <c r="H1774" s="429"/>
    </row>
    <row r="1775" spans="1:8" ht="20.100000000000001" customHeight="1">
      <c r="A1775" s="420"/>
      <c r="B1775" s="425"/>
      <c r="C1775" s="420"/>
      <c r="D1775" s="420"/>
      <c r="E1775" s="420"/>
      <c r="F1775" s="420"/>
      <c r="G1775" s="429"/>
      <c r="H1775" s="429"/>
    </row>
    <row r="1776" spans="1:8" ht="20.100000000000001" customHeight="1">
      <c r="A1776" s="420"/>
      <c r="B1776" s="425"/>
      <c r="C1776" s="420"/>
      <c r="D1776" s="420"/>
      <c r="E1776" s="420"/>
      <c r="F1776" s="420"/>
      <c r="G1776" s="429"/>
      <c r="H1776" s="429"/>
    </row>
    <row r="1777" spans="1:8" ht="20.100000000000001" customHeight="1">
      <c r="A1777" s="420"/>
      <c r="B1777" s="425"/>
      <c r="C1777" s="420"/>
      <c r="D1777" s="420"/>
      <c r="E1777" s="420"/>
      <c r="F1777" s="420"/>
      <c r="G1777" s="429"/>
      <c r="H1777" s="429"/>
    </row>
    <row r="1778" spans="1:8" ht="20.100000000000001" customHeight="1">
      <c r="A1778" s="420"/>
      <c r="B1778" s="425"/>
      <c r="C1778" s="420"/>
      <c r="D1778" s="420"/>
      <c r="E1778" s="420"/>
      <c r="F1778" s="420"/>
      <c r="G1778" s="429"/>
      <c r="H1778" s="429"/>
    </row>
    <row r="1779" spans="1:8" ht="20.100000000000001" customHeight="1">
      <c r="A1779" s="420"/>
      <c r="B1779" s="425"/>
      <c r="C1779" s="420"/>
      <c r="D1779" s="420"/>
      <c r="E1779" s="420"/>
      <c r="F1779" s="420"/>
      <c r="G1779" s="429"/>
      <c r="H1779" s="429"/>
    </row>
    <row r="1780" spans="1:8" ht="20.100000000000001" customHeight="1">
      <c r="A1780" s="420"/>
      <c r="B1780" s="425"/>
      <c r="C1780" s="420"/>
      <c r="D1780" s="420"/>
      <c r="E1780" s="420"/>
      <c r="F1780" s="420"/>
      <c r="G1780" s="429"/>
      <c r="H1780" s="429"/>
    </row>
    <row r="1781" spans="1:8" ht="20.100000000000001" customHeight="1">
      <c r="A1781" s="420"/>
      <c r="B1781" s="425"/>
      <c r="C1781" s="420"/>
      <c r="D1781" s="420"/>
      <c r="E1781" s="420"/>
      <c r="F1781" s="420"/>
      <c r="G1781" s="429"/>
      <c r="H1781" s="429"/>
    </row>
    <row r="1782" spans="1:8" ht="20.100000000000001" customHeight="1">
      <c r="A1782" s="420"/>
      <c r="B1782" s="425"/>
      <c r="C1782" s="420"/>
      <c r="D1782" s="420"/>
      <c r="E1782" s="420"/>
      <c r="F1782" s="420"/>
      <c r="G1782" s="429"/>
      <c r="H1782" s="429"/>
    </row>
    <row r="1783" spans="1:8" ht="20.100000000000001" customHeight="1">
      <c r="A1783" s="420"/>
      <c r="B1783" s="425"/>
      <c r="C1783" s="420"/>
      <c r="D1783" s="420"/>
      <c r="E1783" s="420"/>
      <c r="F1783" s="420"/>
      <c r="G1783" s="429"/>
      <c r="H1783" s="429"/>
    </row>
    <row r="1784" spans="1:8" ht="20.100000000000001" customHeight="1">
      <c r="A1784" s="420"/>
      <c r="B1784" s="425"/>
      <c r="C1784" s="420"/>
      <c r="D1784" s="420"/>
      <c r="E1784" s="420"/>
      <c r="F1784" s="420"/>
      <c r="G1784" s="429"/>
      <c r="H1784" s="429"/>
    </row>
    <row r="1785" spans="1:8" ht="20.100000000000001" customHeight="1">
      <c r="A1785" s="420"/>
      <c r="B1785" s="425"/>
      <c r="C1785" s="420"/>
      <c r="D1785" s="420"/>
      <c r="E1785" s="420"/>
      <c r="F1785" s="420"/>
      <c r="G1785" s="429"/>
      <c r="H1785" s="429"/>
    </row>
    <row r="1786" spans="1:8" ht="20.100000000000001" customHeight="1">
      <c r="A1786" s="420"/>
      <c r="B1786" s="425"/>
      <c r="C1786" s="420"/>
      <c r="D1786" s="420"/>
      <c r="E1786" s="420"/>
      <c r="F1786" s="420"/>
      <c r="G1786" s="429"/>
      <c r="H1786" s="429"/>
    </row>
    <row r="1787" spans="1:8" ht="20.100000000000001" customHeight="1">
      <c r="A1787" s="420"/>
      <c r="B1787" s="425"/>
      <c r="C1787" s="420"/>
      <c r="D1787" s="420"/>
      <c r="E1787" s="420"/>
      <c r="F1787" s="420"/>
      <c r="G1787" s="429"/>
      <c r="H1787" s="429"/>
    </row>
    <row r="1788" spans="1:8" ht="20.100000000000001" customHeight="1">
      <c r="A1788" s="420"/>
      <c r="B1788" s="425"/>
      <c r="C1788" s="420"/>
      <c r="D1788" s="420"/>
      <c r="E1788" s="420"/>
      <c r="F1788" s="420"/>
      <c r="G1788" s="429"/>
      <c r="H1788" s="429"/>
    </row>
    <row r="1789" spans="1:8" ht="20.100000000000001" customHeight="1">
      <c r="A1789" s="420"/>
      <c r="B1789" s="425"/>
      <c r="C1789" s="420"/>
      <c r="D1789" s="420"/>
      <c r="E1789" s="420"/>
      <c r="F1789" s="420"/>
      <c r="G1789" s="429"/>
      <c r="H1789" s="429"/>
    </row>
    <row r="1790" spans="1:8" ht="20.100000000000001" customHeight="1">
      <c r="A1790" s="420"/>
      <c r="B1790" s="425"/>
      <c r="C1790" s="420"/>
      <c r="D1790" s="420"/>
      <c r="E1790" s="420"/>
      <c r="F1790" s="420"/>
      <c r="G1790" s="429"/>
      <c r="H1790" s="429"/>
    </row>
    <row r="1791" spans="1:8" ht="20.100000000000001" customHeight="1">
      <c r="A1791" s="420"/>
      <c r="B1791" s="425"/>
      <c r="C1791" s="420"/>
      <c r="D1791" s="420"/>
      <c r="E1791" s="420"/>
      <c r="F1791" s="420"/>
      <c r="G1791" s="429"/>
      <c r="H1791" s="429"/>
    </row>
    <row r="1792" spans="1:8" ht="20.100000000000001" customHeight="1">
      <c r="A1792" s="420"/>
      <c r="B1792" s="425"/>
      <c r="C1792" s="420"/>
      <c r="D1792" s="420"/>
      <c r="E1792" s="420"/>
      <c r="F1792" s="420"/>
      <c r="G1792" s="429"/>
      <c r="H1792" s="429"/>
    </row>
    <row r="1793" spans="1:8" ht="20.100000000000001" customHeight="1">
      <c r="A1793" s="420"/>
      <c r="B1793" s="425"/>
      <c r="C1793" s="420"/>
      <c r="D1793" s="420"/>
      <c r="E1793" s="420"/>
      <c r="F1793" s="420"/>
      <c r="G1793" s="429"/>
      <c r="H1793" s="429"/>
    </row>
    <row r="1794" spans="1:8" ht="20.100000000000001" customHeight="1">
      <c r="A1794" s="420"/>
      <c r="B1794" s="425"/>
      <c r="C1794" s="420"/>
      <c r="D1794" s="420"/>
      <c r="E1794" s="420"/>
      <c r="F1794" s="420"/>
      <c r="G1794" s="429"/>
      <c r="H1794" s="429"/>
    </row>
    <row r="1795" spans="1:8" ht="20.100000000000001" customHeight="1">
      <c r="A1795" s="420"/>
      <c r="B1795" s="425"/>
      <c r="C1795" s="420"/>
      <c r="D1795" s="420"/>
      <c r="E1795" s="420"/>
      <c r="F1795" s="420"/>
      <c r="G1795" s="429"/>
      <c r="H1795" s="429"/>
    </row>
    <row r="1796" spans="1:8" ht="20.100000000000001" customHeight="1">
      <c r="A1796" s="420"/>
      <c r="B1796" s="425"/>
      <c r="C1796" s="420"/>
      <c r="D1796" s="420"/>
      <c r="E1796" s="420"/>
      <c r="F1796" s="420"/>
      <c r="G1796" s="429"/>
      <c r="H1796" s="429"/>
    </row>
    <row r="1797" spans="1:8" ht="20.100000000000001" customHeight="1">
      <c r="A1797" s="420"/>
      <c r="B1797" s="425"/>
      <c r="C1797" s="420"/>
      <c r="D1797" s="420"/>
      <c r="E1797" s="420"/>
      <c r="F1797" s="420"/>
      <c r="G1797" s="429"/>
      <c r="H1797" s="429"/>
    </row>
    <row r="1798" spans="1:8" ht="20.100000000000001" customHeight="1">
      <c r="A1798" s="420"/>
      <c r="B1798" s="425"/>
      <c r="C1798" s="420"/>
      <c r="D1798" s="420"/>
      <c r="E1798" s="420"/>
      <c r="F1798" s="420"/>
      <c r="G1798" s="429"/>
      <c r="H1798" s="429"/>
    </row>
    <row r="1799" spans="1:8" ht="20.100000000000001" customHeight="1">
      <c r="A1799" s="420"/>
      <c r="B1799" s="425"/>
      <c r="C1799" s="420"/>
      <c r="D1799" s="420"/>
      <c r="E1799" s="420"/>
      <c r="F1799" s="420"/>
      <c r="G1799" s="429"/>
      <c r="H1799" s="429"/>
    </row>
    <row r="1800" spans="1:8" ht="20.100000000000001" customHeight="1">
      <c r="A1800" s="420"/>
      <c r="B1800" s="425"/>
      <c r="C1800" s="420"/>
      <c r="D1800" s="420"/>
      <c r="E1800" s="420"/>
      <c r="F1800" s="420"/>
      <c r="G1800" s="429"/>
      <c r="H1800" s="429"/>
    </row>
    <row r="1801" spans="1:8" ht="20.100000000000001" customHeight="1">
      <c r="A1801" s="420"/>
      <c r="B1801" s="425"/>
      <c r="C1801" s="420"/>
      <c r="D1801" s="420"/>
      <c r="E1801" s="420"/>
      <c r="F1801" s="420"/>
      <c r="G1801" s="429"/>
      <c r="H1801" s="429"/>
    </row>
    <row r="1802" spans="1:8" ht="20.100000000000001" customHeight="1">
      <c r="A1802" s="420"/>
      <c r="B1802" s="425"/>
      <c r="C1802" s="420"/>
      <c r="D1802" s="420"/>
      <c r="E1802" s="420"/>
      <c r="F1802" s="420"/>
      <c r="G1802" s="429"/>
      <c r="H1802" s="429"/>
    </row>
    <row r="1803" spans="1:8" ht="20.100000000000001" customHeight="1">
      <c r="A1803" s="420"/>
      <c r="B1803" s="425"/>
      <c r="C1803" s="420"/>
      <c r="D1803" s="420"/>
      <c r="E1803" s="420"/>
      <c r="F1803" s="420"/>
      <c r="G1803" s="429"/>
      <c r="H1803" s="429"/>
    </row>
    <row r="1804" spans="1:8" ht="20.100000000000001" customHeight="1">
      <c r="A1804" s="420"/>
      <c r="B1804" s="425"/>
      <c r="C1804" s="420"/>
      <c r="D1804" s="420"/>
      <c r="E1804" s="420"/>
      <c r="F1804" s="420"/>
      <c r="G1804" s="429"/>
      <c r="H1804" s="429"/>
    </row>
    <row r="1805" spans="1:8" ht="20.100000000000001" customHeight="1">
      <c r="A1805" s="420"/>
      <c r="B1805" s="425"/>
      <c r="C1805" s="420"/>
      <c r="D1805" s="420"/>
      <c r="E1805" s="420"/>
      <c r="F1805" s="420"/>
      <c r="G1805" s="429"/>
      <c r="H1805" s="429"/>
    </row>
    <row r="1806" spans="1:8" ht="20.100000000000001" customHeight="1">
      <c r="A1806" s="420"/>
      <c r="B1806" s="425"/>
      <c r="C1806" s="420"/>
      <c r="D1806" s="420"/>
      <c r="E1806" s="420"/>
      <c r="F1806" s="420"/>
      <c r="G1806" s="429"/>
      <c r="H1806" s="429"/>
    </row>
    <row r="1807" spans="1:8" ht="20.100000000000001" customHeight="1">
      <c r="A1807" s="420"/>
      <c r="B1807" s="425"/>
      <c r="C1807" s="420"/>
      <c r="D1807" s="420"/>
      <c r="E1807" s="420"/>
      <c r="F1807" s="420"/>
      <c r="G1807" s="429"/>
      <c r="H1807" s="429"/>
    </row>
    <row r="1808" spans="1:8" ht="20.100000000000001" customHeight="1">
      <c r="A1808" s="420"/>
      <c r="B1808" s="425"/>
      <c r="C1808" s="420"/>
      <c r="D1808" s="420"/>
      <c r="E1808" s="420"/>
      <c r="F1808" s="420"/>
      <c r="G1808" s="429"/>
      <c r="H1808" s="429"/>
    </row>
    <row r="1809" spans="1:8" ht="20.100000000000001" customHeight="1">
      <c r="A1809" s="420"/>
      <c r="B1809" s="425"/>
      <c r="C1809" s="420"/>
      <c r="D1809" s="420"/>
      <c r="E1809" s="420"/>
      <c r="F1809" s="420"/>
      <c r="G1809" s="429"/>
      <c r="H1809" s="429"/>
    </row>
    <row r="1810" spans="1:8" ht="20.100000000000001" customHeight="1">
      <c r="A1810" s="420"/>
      <c r="B1810" s="425"/>
      <c r="C1810" s="420"/>
      <c r="D1810" s="420"/>
      <c r="E1810" s="420"/>
      <c r="F1810" s="420"/>
      <c r="G1810" s="429"/>
      <c r="H1810" s="429"/>
    </row>
    <row r="1811" spans="1:8" ht="20.100000000000001" customHeight="1">
      <c r="A1811" s="420"/>
      <c r="B1811" s="425"/>
      <c r="C1811" s="420"/>
      <c r="D1811" s="420"/>
      <c r="E1811" s="420"/>
      <c r="F1811" s="420"/>
      <c r="G1811" s="429"/>
      <c r="H1811" s="429"/>
    </row>
    <row r="1812" spans="1:8" ht="20.100000000000001" customHeight="1">
      <c r="A1812" s="420"/>
      <c r="B1812" s="425"/>
      <c r="C1812" s="420"/>
      <c r="D1812" s="420"/>
      <c r="E1812" s="420"/>
      <c r="F1812" s="420"/>
      <c r="G1812" s="429"/>
      <c r="H1812" s="429"/>
    </row>
    <row r="1813" spans="1:8" ht="20.100000000000001" customHeight="1">
      <c r="A1813" s="420"/>
      <c r="B1813" s="425"/>
      <c r="C1813" s="420"/>
      <c r="D1813" s="420"/>
      <c r="E1813" s="420"/>
      <c r="F1813" s="420"/>
      <c r="G1813" s="429"/>
      <c r="H1813" s="429"/>
    </row>
    <row r="1814" spans="1:8" ht="20.100000000000001" customHeight="1">
      <c r="A1814" s="420"/>
      <c r="B1814" s="425"/>
      <c r="C1814" s="420"/>
      <c r="D1814" s="420"/>
      <c r="E1814" s="420"/>
      <c r="F1814" s="420"/>
      <c r="G1814" s="429"/>
      <c r="H1814" s="429"/>
    </row>
    <row r="1815" spans="1:8" ht="20.100000000000001" customHeight="1">
      <c r="A1815" s="420"/>
      <c r="B1815" s="425"/>
      <c r="C1815" s="420"/>
      <c r="D1815" s="420"/>
      <c r="E1815" s="420"/>
      <c r="F1815" s="420"/>
      <c r="G1815" s="429"/>
      <c r="H1815" s="429"/>
    </row>
    <row r="1816" spans="1:8" ht="20.100000000000001" customHeight="1">
      <c r="A1816" s="420"/>
      <c r="B1816" s="425"/>
      <c r="C1816" s="420"/>
      <c r="D1816" s="420"/>
      <c r="E1816" s="420"/>
      <c r="F1816" s="420"/>
      <c r="G1816" s="429"/>
      <c r="H1816" s="429"/>
    </row>
    <row r="1817" spans="1:8" ht="20.100000000000001" customHeight="1">
      <c r="A1817" s="420"/>
      <c r="B1817" s="425"/>
      <c r="C1817" s="420"/>
      <c r="D1817" s="420"/>
      <c r="E1817" s="420"/>
      <c r="F1817" s="420"/>
      <c r="G1817" s="429"/>
      <c r="H1817" s="429"/>
    </row>
    <row r="1818" spans="1:8" ht="20.100000000000001" customHeight="1">
      <c r="A1818" s="420"/>
      <c r="B1818" s="425"/>
      <c r="C1818" s="420"/>
      <c r="D1818" s="420"/>
      <c r="E1818" s="420"/>
      <c r="F1818" s="420"/>
      <c r="G1818" s="429"/>
      <c r="H1818" s="429"/>
    </row>
    <row r="1819" spans="1:8" ht="20.100000000000001" customHeight="1">
      <c r="A1819" s="420"/>
      <c r="B1819" s="425"/>
      <c r="C1819" s="420"/>
      <c r="D1819" s="420"/>
      <c r="E1819" s="420"/>
      <c r="F1819" s="420"/>
      <c r="G1819" s="429"/>
      <c r="H1819" s="429"/>
    </row>
    <row r="1820" spans="1:8" ht="20.100000000000001" customHeight="1">
      <c r="A1820" s="420"/>
      <c r="B1820" s="425"/>
      <c r="C1820" s="420"/>
      <c r="D1820" s="420"/>
      <c r="E1820" s="420"/>
      <c r="F1820" s="420"/>
      <c r="G1820" s="429"/>
      <c r="H1820" s="429"/>
    </row>
    <row r="1821" spans="1:8" ht="20.100000000000001" customHeight="1">
      <c r="A1821" s="420"/>
      <c r="B1821" s="425"/>
      <c r="C1821" s="420"/>
      <c r="D1821" s="420"/>
      <c r="E1821" s="420"/>
      <c r="F1821" s="420"/>
      <c r="G1821" s="429"/>
      <c r="H1821" s="429"/>
    </row>
    <row r="1822" spans="1:8" ht="20.100000000000001" customHeight="1">
      <c r="A1822" s="420"/>
      <c r="B1822" s="425"/>
      <c r="C1822" s="420"/>
      <c r="D1822" s="420"/>
      <c r="E1822" s="420"/>
      <c r="F1822" s="420"/>
      <c r="G1822" s="429"/>
      <c r="H1822" s="429"/>
    </row>
    <row r="1823" spans="1:8" ht="20.100000000000001" customHeight="1">
      <c r="A1823" s="420"/>
      <c r="B1823" s="425"/>
      <c r="C1823" s="420"/>
      <c r="D1823" s="420"/>
      <c r="E1823" s="420"/>
      <c r="F1823" s="420"/>
      <c r="G1823" s="429"/>
      <c r="H1823" s="429"/>
    </row>
    <row r="1824" spans="1:8" ht="20.100000000000001" customHeight="1">
      <c r="A1824" s="420"/>
      <c r="B1824" s="425"/>
      <c r="C1824" s="420"/>
      <c r="D1824" s="420"/>
      <c r="E1824" s="420"/>
      <c r="F1824" s="420"/>
      <c r="G1824" s="429"/>
      <c r="H1824" s="429"/>
    </row>
    <row r="1825" spans="1:8" ht="20.100000000000001" customHeight="1">
      <c r="A1825" s="420"/>
      <c r="B1825" s="425"/>
      <c r="C1825" s="420"/>
      <c r="D1825" s="420"/>
      <c r="E1825" s="420"/>
      <c r="F1825" s="420"/>
      <c r="G1825" s="429"/>
      <c r="H1825" s="429"/>
    </row>
    <row r="1826" spans="1:8" ht="20.100000000000001" customHeight="1">
      <c r="A1826" s="420"/>
      <c r="B1826" s="425"/>
      <c r="C1826" s="420"/>
      <c r="D1826" s="420"/>
      <c r="E1826" s="420"/>
      <c r="F1826" s="420"/>
      <c r="G1826" s="429"/>
      <c r="H1826" s="429"/>
    </row>
    <row r="1827" spans="1:8" ht="20.100000000000001" customHeight="1">
      <c r="A1827" s="420"/>
      <c r="B1827" s="425"/>
      <c r="C1827" s="420"/>
      <c r="D1827" s="420"/>
      <c r="E1827" s="420"/>
      <c r="F1827" s="420"/>
      <c r="G1827" s="429"/>
      <c r="H1827" s="429"/>
    </row>
    <row r="1828" spans="1:8" ht="20.100000000000001" customHeight="1">
      <c r="A1828" s="420"/>
      <c r="B1828" s="425"/>
      <c r="C1828" s="420"/>
      <c r="D1828" s="420"/>
      <c r="E1828" s="420"/>
      <c r="F1828" s="420"/>
      <c r="G1828" s="429"/>
      <c r="H1828" s="429"/>
    </row>
    <row r="1829" spans="1:8" ht="20.100000000000001" customHeight="1">
      <c r="A1829" s="420"/>
      <c r="B1829" s="425"/>
      <c r="C1829" s="420"/>
      <c r="D1829" s="420"/>
      <c r="E1829" s="420"/>
      <c r="F1829" s="420"/>
      <c r="G1829" s="429"/>
      <c r="H1829" s="429"/>
    </row>
    <row r="1830" spans="1:8" ht="20.100000000000001" customHeight="1">
      <c r="A1830" s="420"/>
      <c r="B1830" s="425"/>
      <c r="C1830" s="420"/>
      <c r="D1830" s="420"/>
      <c r="E1830" s="420"/>
      <c r="F1830" s="420"/>
      <c r="G1830" s="429"/>
      <c r="H1830" s="429"/>
    </row>
    <row r="1831" spans="1:8" ht="20.100000000000001" customHeight="1">
      <c r="A1831" s="420"/>
      <c r="B1831" s="425"/>
      <c r="C1831" s="420"/>
      <c r="D1831" s="420"/>
      <c r="E1831" s="420"/>
      <c r="F1831" s="420"/>
      <c r="G1831" s="429"/>
      <c r="H1831" s="429"/>
    </row>
    <row r="1832" spans="1:8" ht="20.100000000000001" customHeight="1">
      <c r="A1832" s="420"/>
      <c r="B1832" s="425"/>
      <c r="C1832" s="420"/>
      <c r="D1832" s="420"/>
      <c r="E1832" s="420"/>
      <c r="F1832" s="420"/>
      <c r="G1832" s="429"/>
      <c r="H1832" s="429"/>
    </row>
    <row r="1833" spans="1:8" ht="20.100000000000001" customHeight="1">
      <c r="A1833" s="420"/>
      <c r="B1833" s="425"/>
      <c r="C1833" s="420"/>
      <c r="D1833" s="420"/>
      <c r="E1833" s="420"/>
      <c r="F1833" s="420"/>
      <c r="G1833" s="429"/>
      <c r="H1833" s="429"/>
    </row>
    <row r="1834" spans="1:8" ht="20.100000000000001" customHeight="1">
      <c r="A1834" s="420"/>
      <c r="B1834" s="425"/>
      <c r="C1834" s="420"/>
      <c r="D1834" s="420"/>
      <c r="E1834" s="420"/>
      <c r="F1834" s="420"/>
      <c r="G1834" s="429"/>
      <c r="H1834" s="429"/>
    </row>
    <row r="1835" spans="1:8" ht="20.100000000000001" customHeight="1">
      <c r="A1835" s="420"/>
      <c r="B1835" s="425"/>
      <c r="C1835" s="420"/>
      <c r="D1835" s="420"/>
      <c r="E1835" s="420"/>
      <c r="F1835" s="420"/>
      <c r="G1835" s="429"/>
      <c r="H1835" s="429"/>
    </row>
    <row r="1836" spans="1:8" ht="20.100000000000001" customHeight="1">
      <c r="A1836" s="420"/>
      <c r="B1836" s="425"/>
      <c r="C1836" s="420"/>
      <c r="D1836" s="420"/>
      <c r="E1836" s="420"/>
      <c r="F1836" s="420"/>
      <c r="G1836" s="429"/>
      <c r="H1836" s="429"/>
    </row>
    <row r="1837" spans="1:8" ht="20.100000000000001" customHeight="1">
      <c r="A1837" s="420"/>
      <c r="B1837" s="425"/>
      <c r="C1837" s="420"/>
      <c r="D1837" s="420"/>
      <c r="E1837" s="420"/>
      <c r="F1837" s="420"/>
      <c r="G1837" s="429"/>
      <c r="H1837" s="429"/>
    </row>
    <row r="1838" spans="1:8" ht="20.100000000000001" customHeight="1">
      <c r="A1838" s="420"/>
      <c r="B1838" s="425"/>
      <c r="C1838" s="420"/>
      <c r="D1838" s="420"/>
      <c r="E1838" s="420"/>
      <c r="F1838" s="420"/>
      <c r="G1838" s="429"/>
      <c r="H1838" s="429"/>
    </row>
    <row r="1839" spans="1:8" ht="20.100000000000001" customHeight="1">
      <c r="A1839" s="420"/>
      <c r="B1839" s="425"/>
      <c r="C1839" s="420"/>
      <c r="D1839" s="420"/>
      <c r="E1839" s="420"/>
      <c r="F1839" s="420"/>
      <c r="G1839" s="429"/>
      <c r="H1839" s="429"/>
    </row>
    <row r="1840" spans="1:8" ht="20.100000000000001" customHeight="1">
      <c r="A1840" s="420"/>
      <c r="B1840" s="425"/>
      <c r="C1840" s="420"/>
      <c r="D1840" s="420"/>
      <c r="E1840" s="420"/>
      <c r="F1840" s="420"/>
      <c r="G1840" s="429"/>
      <c r="H1840" s="429"/>
    </row>
    <row r="1841" spans="1:8" ht="20.100000000000001" customHeight="1">
      <c r="A1841" s="420"/>
      <c r="B1841" s="425"/>
      <c r="C1841" s="420"/>
      <c r="D1841" s="420"/>
      <c r="E1841" s="420"/>
      <c r="F1841" s="420"/>
      <c r="G1841" s="429"/>
      <c r="H1841" s="429"/>
    </row>
    <row r="1842" spans="1:8" ht="20.100000000000001" customHeight="1">
      <c r="A1842" s="420"/>
      <c r="B1842" s="425"/>
      <c r="C1842" s="420"/>
      <c r="D1842" s="420"/>
      <c r="E1842" s="420"/>
      <c r="F1842" s="420"/>
      <c r="G1842" s="429"/>
      <c r="H1842" s="429"/>
    </row>
    <row r="1843" spans="1:8" ht="20.100000000000001" customHeight="1">
      <c r="A1843" s="420"/>
      <c r="B1843" s="425"/>
      <c r="C1843" s="420"/>
      <c r="D1843" s="420"/>
      <c r="E1843" s="420"/>
      <c r="F1843" s="420"/>
      <c r="G1843" s="429"/>
      <c r="H1843" s="429"/>
    </row>
    <row r="1844" spans="1:8" ht="20.100000000000001" customHeight="1">
      <c r="A1844" s="420"/>
      <c r="B1844" s="425"/>
      <c r="C1844" s="420"/>
      <c r="D1844" s="420"/>
      <c r="E1844" s="420"/>
      <c r="F1844" s="420"/>
      <c r="G1844" s="429"/>
      <c r="H1844" s="429"/>
    </row>
    <row r="1845" spans="1:8" ht="20.100000000000001" customHeight="1">
      <c r="A1845" s="420"/>
      <c r="B1845" s="425"/>
      <c r="C1845" s="420"/>
      <c r="D1845" s="420"/>
      <c r="E1845" s="420"/>
      <c r="F1845" s="420"/>
      <c r="G1845" s="429"/>
      <c r="H1845" s="429"/>
    </row>
    <row r="1846" spans="1:8" ht="20.100000000000001" customHeight="1">
      <c r="A1846" s="420"/>
      <c r="B1846" s="425"/>
      <c r="C1846" s="420"/>
      <c r="D1846" s="420"/>
      <c r="E1846" s="420"/>
      <c r="F1846" s="420"/>
      <c r="G1846" s="429"/>
      <c r="H1846" s="429"/>
    </row>
    <row r="1847" spans="1:8" ht="20.100000000000001" customHeight="1">
      <c r="A1847" s="420"/>
      <c r="B1847" s="425"/>
      <c r="C1847" s="420"/>
      <c r="D1847" s="420"/>
      <c r="E1847" s="420"/>
      <c r="F1847" s="420"/>
      <c r="G1847" s="429"/>
      <c r="H1847" s="429"/>
    </row>
    <row r="1848" spans="1:8" ht="20.100000000000001" customHeight="1">
      <c r="A1848" s="420"/>
      <c r="B1848" s="425"/>
      <c r="C1848" s="420"/>
      <c r="D1848" s="420"/>
      <c r="E1848" s="420"/>
      <c r="F1848" s="420"/>
      <c r="G1848" s="429"/>
      <c r="H1848" s="429"/>
    </row>
    <row r="1849" spans="1:8" ht="20.100000000000001" customHeight="1">
      <c r="A1849" s="420"/>
      <c r="B1849" s="425"/>
      <c r="C1849" s="420"/>
      <c r="D1849" s="420"/>
      <c r="E1849" s="420"/>
      <c r="F1849" s="420"/>
      <c r="G1849" s="429"/>
      <c r="H1849" s="429"/>
    </row>
    <row r="1850" spans="1:8" ht="20.100000000000001" customHeight="1">
      <c r="A1850" s="420"/>
      <c r="B1850" s="425"/>
      <c r="C1850" s="420"/>
      <c r="D1850" s="420"/>
      <c r="E1850" s="420"/>
      <c r="F1850" s="420"/>
      <c r="G1850" s="429"/>
      <c r="H1850" s="429"/>
    </row>
    <row r="1851" spans="1:8" ht="20.100000000000001" customHeight="1">
      <c r="A1851" s="420"/>
      <c r="B1851" s="425"/>
      <c r="C1851" s="420"/>
      <c r="D1851" s="420"/>
      <c r="E1851" s="420"/>
      <c r="F1851" s="420"/>
      <c r="G1851" s="429"/>
      <c r="H1851" s="429"/>
    </row>
    <row r="1852" spans="1:8" ht="20.100000000000001" customHeight="1">
      <c r="A1852" s="420"/>
      <c r="B1852" s="425"/>
      <c r="C1852" s="420"/>
      <c r="D1852" s="420"/>
      <c r="E1852" s="420"/>
      <c r="F1852" s="420"/>
      <c r="G1852" s="429"/>
      <c r="H1852" s="429"/>
    </row>
    <row r="1853" spans="1:8" ht="20.100000000000001" customHeight="1">
      <c r="A1853" s="420"/>
      <c r="B1853" s="425"/>
      <c r="C1853" s="420"/>
      <c r="D1853" s="420"/>
      <c r="E1853" s="420"/>
      <c r="F1853" s="420"/>
      <c r="G1853" s="429"/>
      <c r="H1853" s="429"/>
    </row>
    <row r="1854" spans="1:8" ht="20.100000000000001" customHeight="1">
      <c r="A1854" s="420"/>
      <c r="B1854" s="425"/>
      <c r="C1854" s="420"/>
      <c r="D1854" s="420"/>
      <c r="E1854" s="420"/>
      <c r="F1854" s="420"/>
      <c r="G1854" s="429"/>
      <c r="H1854" s="429"/>
    </row>
    <row r="1855" spans="1:8" ht="20.100000000000001" customHeight="1">
      <c r="A1855" s="420"/>
      <c r="B1855" s="425"/>
      <c r="C1855" s="420"/>
      <c r="D1855" s="420"/>
      <c r="E1855" s="420"/>
      <c r="F1855" s="420"/>
      <c r="G1855" s="429"/>
      <c r="H1855" s="429"/>
    </row>
    <row r="1856" spans="1:8" ht="20.100000000000001" customHeight="1">
      <c r="A1856" s="420"/>
      <c r="B1856" s="425"/>
      <c r="C1856" s="420"/>
      <c r="D1856" s="420"/>
      <c r="E1856" s="420"/>
      <c r="F1856" s="420"/>
      <c r="G1856" s="429"/>
      <c r="H1856" s="429"/>
    </row>
    <row r="1857" spans="1:8" ht="20.100000000000001" customHeight="1">
      <c r="A1857" s="420"/>
      <c r="B1857" s="425"/>
      <c r="C1857" s="420"/>
      <c r="D1857" s="420"/>
      <c r="E1857" s="420"/>
      <c r="F1857" s="420"/>
      <c r="G1857" s="429"/>
      <c r="H1857" s="429"/>
    </row>
    <row r="1858" spans="1:8" ht="20.100000000000001" customHeight="1">
      <c r="A1858" s="420"/>
      <c r="B1858" s="425"/>
      <c r="C1858" s="420"/>
      <c r="D1858" s="420"/>
      <c r="E1858" s="420"/>
      <c r="F1858" s="420"/>
      <c r="G1858" s="429"/>
      <c r="H1858" s="429"/>
    </row>
    <row r="1859" spans="1:8" ht="20.100000000000001" customHeight="1">
      <c r="A1859" s="420"/>
      <c r="B1859" s="425"/>
      <c r="C1859" s="420"/>
      <c r="D1859" s="420"/>
      <c r="E1859" s="420"/>
      <c r="F1859" s="420"/>
      <c r="G1859" s="429"/>
      <c r="H1859" s="429"/>
    </row>
    <row r="1860" spans="1:8" ht="20.100000000000001" customHeight="1">
      <c r="A1860" s="420"/>
      <c r="B1860" s="425"/>
      <c r="C1860" s="420"/>
      <c r="D1860" s="420"/>
      <c r="E1860" s="420"/>
      <c r="F1860" s="420"/>
      <c r="G1860" s="429"/>
      <c r="H1860" s="429"/>
    </row>
    <row r="1861" spans="1:8" ht="20.100000000000001" customHeight="1">
      <c r="A1861" s="420"/>
      <c r="B1861" s="425"/>
      <c r="C1861" s="420"/>
      <c r="D1861" s="420"/>
      <c r="E1861" s="420"/>
      <c r="F1861" s="420"/>
      <c r="G1861" s="429"/>
      <c r="H1861" s="429"/>
    </row>
    <row r="1862" spans="1:8" ht="20.100000000000001" customHeight="1">
      <c r="A1862" s="420"/>
      <c r="B1862" s="425"/>
      <c r="C1862" s="420"/>
      <c r="D1862" s="420"/>
      <c r="E1862" s="420"/>
      <c r="F1862" s="420"/>
      <c r="G1862" s="429"/>
      <c r="H1862" s="429"/>
    </row>
    <row r="1863" spans="1:8" ht="20.100000000000001" customHeight="1">
      <c r="A1863" s="420"/>
      <c r="B1863" s="425"/>
      <c r="C1863" s="420"/>
      <c r="D1863" s="420"/>
      <c r="E1863" s="420"/>
      <c r="F1863" s="420"/>
      <c r="G1863" s="429"/>
      <c r="H1863" s="429"/>
    </row>
    <row r="1864" spans="1:8" ht="20.100000000000001" customHeight="1">
      <c r="A1864" s="420"/>
      <c r="B1864" s="425"/>
      <c r="C1864" s="420"/>
      <c r="D1864" s="420"/>
      <c r="E1864" s="420"/>
      <c r="F1864" s="420"/>
      <c r="G1864" s="429"/>
      <c r="H1864" s="429"/>
    </row>
    <row r="1865" spans="1:8" ht="20.100000000000001" customHeight="1">
      <c r="A1865" s="420"/>
      <c r="B1865" s="425"/>
      <c r="C1865" s="420"/>
      <c r="D1865" s="420"/>
      <c r="E1865" s="420"/>
      <c r="F1865" s="420"/>
      <c r="G1865" s="429"/>
      <c r="H1865" s="429"/>
    </row>
    <row r="1866" spans="1:8" ht="20.100000000000001" customHeight="1">
      <c r="A1866" s="420"/>
      <c r="B1866" s="425"/>
      <c r="C1866" s="420"/>
      <c r="D1866" s="420"/>
      <c r="E1866" s="420"/>
      <c r="F1866" s="420"/>
      <c r="G1866" s="429"/>
      <c r="H1866" s="429"/>
    </row>
    <row r="1867" spans="1:8" ht="20.100000000000001" customHeight="1">
      <c r="A1867" s="420"/>
      <c r="B1867" s="425"/>
      <c r="C1867" s="420"/>
      <c r="D1867" s="420"/>
      <c r="E1867" s="420"/>
      <c r="F1867" s="420"/>
      <c r="G1867" s="429"/>
      <c r="H1867" s="429"/>
    </row>
    <row r="1868" spans="1:8" ht="20.100000000000001" customHeight="1">
      <c r="A1868" s="420"/>
      <c r="B1868" s="425"/>
      <c r="C1868" s="420"/>
      <c r="D1868" s="420"/>
      <c r="E1868" s="420"/>
      <c r="F1868" s="420"/>
      <c r="G1868" s="429"/>
      <c r="H1868" s="429"/>
    </row>
    <row r="1869" spans="1:8" ht="20.100000000000001" customHeight="1">
      <c r="A1869" s="420"/>
      <c r="B1869" s="425"/>
      <c r="C1869" s="420"/>
      <c r="D1869" s="420"/>
      <c r="E1869" s="420"/>
      <c r="F1869" s="420"/>
      <c r="G1869" s="429"/>
      <c r="H1869" s="429"/>
    </row>
    <row r="1870" spans="1:8" ht="20.100000000000001" customHeight="1">
      <c r="A1870" s="420"/>
      <c r="B1870" s="425"/>
      <c r="C1870" s="420"/>
      <c r="D1870" s="420"/>
      <c r="E1870" s="420"/>
      <c r="F1870" s="420"/>
      <c r="G1870" s="429"/>
      <c r="H1870" s="429"/>
    </row>
    <row r="1871" spans="1:8" ht="20.100000000000001" customHeight="1">
      <c r="A1871" s="420"/>
      <c r="B1871" s="425"/>
      <c r="C1871" s="420"/>
      <c r="D1871" s="420"/>
      <c r="E1871" s="420"/>
      <c r="F1871" s="420"/>
      <c r="G1871" s="429"/>
      <c r="H1871" s="429"/>
    </row>
    <row r="1872" spans="1:8" ht="20.100000000000001" customHeight="1">
      <c r="A1872" s="420"/>
      <c r="B1872" s="425"/>
      <c r="C1872" s="420"/>
      <c r="D1872" s="420"/>
      <c r="E1872" s="420"/>
      <c r="F1872" s="420"/>
      <c r="G1872" s="429"/>
      <c r="H1872" s="429"/>
    </row>
    <row r="1873" spans="1:8" ht="20.100000000000001" customHeight="1">
      <c r="A1873" s="420"/>
      <c r="B1873" s="425"/>
      <c r="C1873" s="420"/>
      <c r="D1873" s="420"/>
      <c r="E1873" s="420"/>
      <c r="F1873" s="420"/>
      <c r="G1873" s="429"/>
      <c r="H1873" s="429"/>
    </row>
    <row r="1874" spans="1:8" ht="20.100000000000001" customHeight="1">
      <c r="A1874" s="420"/>
      <c r="B1874" s="425"/>
      <c r="C1874" s="420"/>
      <c r="D1874" s="420"/>
      <c r="E1874" s="420"/>
      <c r="F1874" s="420"/>
      <c r="G1874" s="429"/>
      <c r="H1874" s="429"/>
    </row>
    <row r="1875" spans="1:8" ht="20.100000000000001" customHeight="1">
      <c r="A1875" s="420"/>
      <c r="B1875" s="425"/>
      <c r="C1875" s="420"/>
      <c r="D1875" s="420"/>
      <c r="E1875" s="420"/>
      <c r="F1875" s="420"/>
      <c r="G1875" s="429"/>
      <c r="H1875" s="429"/>
    </row>
    <row r="1876" spans="1:8" ht="20.100000000000001" customHeight="1">
      <c r="A1876" s="420"/>
      <c r="B1876" s="425"/>
      <c r="C1876" s="420"/>
      <c r="D1876" s="420"/>
      <c r="E1876" s="420"/>
      <c r="F1876" s="420"/>
      <c r="G1876" s="429"/>
      <c r="H1876" s="429"/>
    </row>
    <row r="1877" spans="1:8" ht="20.100000000000001" customHeight="1">
      <c r="A1877" s="420"/>
      <c r="B1877" s="425"/>
      <c r="C1877" s="420"/>
      <c r="D1877" s="420"/>
      <c r="E1877" s="420"/>
      <c r="F1877" s="420"/>
      <c r="G1877" s="429"/>
      <c r="H1877" s="429"/>
    </row>
    <row r="1878" spans="1:8" ht="20.100000000000001" customHeight="1">
      <c r="A1878" s="420"/>
      <c r="B1878" s="425"/>
      <c r="C1878" s="420"/>
      <c r="D1878" s="420"/>
      <c r="E1878" s="420"/>
      <c r="F1878" s="420"/>
      <c r="G1878" s="429"/>
      <c r="H1878" s="429"/>
    </row>
    <row r="1879" spans="1:8" ht="20.100000000000001" customHeight="1">
      <c r="A1879" s="420"/>
      <c r="B1879" s="425"/>
      <c r="C1879" s="420"/>
      <c r="D1879" s="420"/>
      <c r="E1879" s="420"/>
      <c r="F1879" s="420"/>
      <c r="G1879" s="429"/>
      <c r="H1879" s="429"/>
    </row>
    <row r="1880" spans="1:8" ht="20.100000000000001" customHeight="1">
      <c r="A1880" s="420"/>
      <c r="B1880" s="425"/>
      <c r="C1880" s="420"/>
      <c r="D1880" s="420"/>
      <c r="E1880" s="420"/>
      <c r="F1880" s="420"/>
      <c r="G1880" s="429"/>
      <c r="H1880" s="429"/>
    </row>
    <row r="1881" spans="1:8" ht="20.100000000000001" customHeight="1">
      <c r="A1881" s="420"/>
      <c r="B1881" s="425"/>
      <c r="C1881" s="420"/>
      <c r="D1881" s="420"/>
      <c r="E1881" s="420"/>
      <c r="F1881" s="420"/>
      <c r="G1881" s="429"/>
      <c r="H1881" s="429"/>
    </row>
    <row r="1882" spans="1:8" ht="20.100000000000001" customHeight="1">
      <c r="A1882" s="420"/>
      <c r="B1882" s="425"/>
      <c r="C1882" s="420"/>
      <c r="D1882" s="420"/>
      <c r="E1882" s="420"/>
      <c r="F1882" s="420"/>
      <c r="G1882" s="429"/>
      <c r="H1882" s="429"/>
    </row>
    <row r="1883" spans="1:8" ht="20.100000000000001" customHeight="1">
      <c r="A1883" s="420"/>
      <c r="B1883" s="425"/>
      <c r="C1883" s="420"/>
      <c r="D1883" s="420"/>
      <c r="E1883" s="420"/>
      <c r="F1883" s="420"/>
      <c r="G1883" s="429"/>
      <c r="H1883" s="429"/>
    </row>
    <row r="1884" spans="1:8" ht="20.100000000000001" customHeight="1">
      <c r="A1884" s="420"/>
      <c r="B1884" s="425"/>
      <c r="C1884" s="420"/>
      <c r="D1884" s="420"/>
      <c r="E1884" s="420"/>
      <c r="F1884" s="420"/>
      <c r="G1884" s="429"/>
      <c r="H1884" s="429"/>
    </row>
    <row r="1885" spans="1:8" ht="20.100000000000001" customHeight="1">
      <c r="A1885" s="420"/>
      <c r="B1885" s="425"/>
      <c r="C1885" s="420"/>
      <c r="D1885" s="420"/>
      <c r="E1885" s="420"/>
      <c r="F1885" s="420"/>
      <c r="G1885" s="429"/>
      <c r="H1885" s="429"/>
    </row>
    <row r="1886" spans="1:8" ht="20.100000000000001" customHeight="1">
      <c r="A1886" s="420"/>
      <c r="B1886" s="425"/>
      <c r="C1886" s="420"/>
      <c r="D1886" s="420"/>
      <c r="E1886" s="420"/>
      <c r="F1886" s="420"/>
      <c r="G1886" s="429"/>
      <c r="H1886" s="429"/>
    </row>
    <row r="1887" spans="1:8" ht="20.100000000000001" customHeight="1">
      <c r="A1887" s="420"/>
      <c r="B1887" s="425"/>
      <c r="C1887" s="420"/>
      <c r="D1887" s="420"/>
      <c r="E1887" s="420"/>
      <c r="F1887" s="420"/>
      <c r="G1887" s="429"/>
      <c r="H1887" s="429"/>
    </row>
    <row r="1888" spans="1:8" ht="20.100000000000001" customHeight="1">
      <c r="A1888" s="420"/>
      <c r="B1888" s="425"/>
      <c r="C1888" s="420"/>
      <c r="D1888" s="420"/>
      <c r="E1888" s="420"/>
      <c r="F1888" s="420"/>
      <c r="G1888" s="429"/>
      <c r="H1888" s="429"/>
    </row>
    <row r="1889" spans="1:8" ht="20.100000000000001" customHeight="1">
      <c r="A1889" s="420"/>
      <c r="B1889" s="425"/>
      <c r="C1889" s="420"/>
      <c r="D1889" s="420"/>
      <c r="E1889" s="420"/>
      <c r="F1889" s="420"/>
      <c r="G1889" s="429"/>
      <c r="H1889" s="429"/>
    </row>
    <row r="1890" spans="1:8" ht="20.100000000000001" customHeight="1">
      <c r="A1890" s="420"/>
      <c r="B1890" s="425"/>
      <c r="C1890" s="420"/>
      <c r="D1890" s="420"/>
      <c r="E1890" s="420"/>
      <c r="F1890" s="420"/>
      <c r="G1890" s="429"/>
      <c r="H1890" s="429"/>
    </row>
    <row r="1891" spans="1:8" ht="20.100000000000001" customHeight="1">
      <c r="A1891" s="420"/>
      <c r="B1891" s="425"/>
      <c r="C1891" s="420"/>
      <c r="D1891" s="420"/>
      <c r="E1891" s="420"/>
      <c r="F1891" s="420"/>
      <c r="G1891" s="429"/>
      <c r="H1891" s="429"/>
    </row>
    <row r="1892" spans="1:8" ht="20.100000000000001" customHeight="1">
      <c r="A1892" s="420"/>
      <c r="B1892" s="425"/>
      <c r="C1892" s="420"/>
      <c r="D1892" s="420"/>
      <c r="E1892" s="420"/>
      <c r="F1892" s="420"/>
      <c r="G1892" s="429"/>
      <c r="H1892" s="429"/>
    </row>
    <row r="1893" spans="1:8" ht="20.100000000000001" customHeight="1">
      <c r="A1893" s="420"/>
      <c r="B1893" s="425"/>
      <c r="C1893" s="420"/>
      <c r="D1893" s="420"/>
      <c r="E1893" s="420"/>
      <c r="F1893" s="420"/>
      <c r="G1893" s="429"/>
      <c r="H1893" s="429"/>
    </row>
    <row r="1894" spans="1:8" ht="20.100000000000001" customHeight="1">
      <c r="A1894" s="420"/>
      <c r="B1894" s="425"/>
      <c r="C1894" s="420"/>
      <c r="D1894" s="420"/>
      <c r="E1894" s="420"/>
      <c r="F1894" s="420"/>
      <c r="G1894" s="429"/>
      <c r="H1894" s="429"/>
    </row>
    <row r="1895" spans="1:8" ht="20.100000000000001" customHeight="1">
      <c r="A1895" s="420"/>
      <c r="B1895" s="425"/>
      <c r="C1895" s="420"/>
      <c r="D1895" s="420"/>
      <c r="E1895" s="420"/>
      <c r="F1895" s="420"/>
      <c r="G1895" s="429"/>
      <c r="H1895" s="429"/>
    </row>
    <row r="1896" spans="1:8" ht="20.100000000000001" customHeight="1">
      <c r="A1896" s="420"/>
      <c r="B1896" s="425"/>
      <c r="C1896" s="420"/>
      <c r="D1896" s="420"/>
      <c r="E1896" s="420"/>
      <c r="F1896" s="420"/>
      <c r="G1896" s="429"/>
      <c r="H1896" s="429"/>
    </row>
    <row r="1897" spans="1:8" ht="20.100000000000001" customHeight="1">
      <c r="A1897" s="420"/>
      <c r="B1897" s="425"/>
      <c r="C1897" s="420"/>
      <c r="D1897" s="420"/>
      <c r="E1897" s="420"/>
      <c r="F1897" s="420"/>
      <c r="G1897" s="429"/>
      <c r="H1897" s="429"/>
    </row>
    <row r="1898" spans="1:8" ht="20.100000000000001" customHeight="1">
      <c r="A1898" s="420"/>
      <c r="B1898" s="425"/>
      <c r="C1898" s="420"/>
      <c r="D1898" s="420"/>
      <c r="E1898" s="420"/>
      <c r="F1898" s="420"/>
      <c r="G1898" s="429"/>
      <c r="H1898" s="429"/>
    </row>
    <row r="1899" spans="1:8" ht="20.100000000000001" customHeight="1">
      <c r="A1899" s="420"/>
      <c r="B1899" s="425"/>
      <c r="C1899" s="420"/>
      <c r="D1899" s="420"/>
      <c r="E1899" s="420"/>
      <c r="F1899" s="420"/>
      <c r="G1899" s="429"/>
      <c r="H1899" s="429"/>
    </row>
    <row r="1900" spans="1:8" ht="20.100000000000001" customHeight="1">
      <c r="A1900" s="420"/>
      <c r="B1900" s="425"/>
      <c r="C1900" s="420"/>
      <c r="D1900" s="420"/>
      <c r="E1900" s="420"/>
      <c r="F1900" s="420"/>
      <c r="G1900" s="429"/>
      <c r="H1900" s="429"/>
    </row>
    <row r="1901" spans="1:8" ht="20.100000000000001" customHeight="1">
      <c r="A1901" s="420"/>
      <c r="B1901" s="425"/>
      <c r="C1901" s="420"/>
      <c r="D1901" s="420"/>
      <c r="E1901" s="420"/>
      <c r="F1901" s="420"/>
      <c r="G1901" s="429"/>
      <c r="H1901" s="429"/>
    </row>
    <row r="1902" spans="1:8" ht="20.100000000000001" customHeight="1">
      <c r="A1902" s="420"/>
      <c r="B1902" s="425"/>
      <c r="C1902" s="420"/>
      <c r="D1902" s="420"/>
      <c r="E1902" s="420"/>
      <c r="F1902" s="420"/>
      <c r="G1902" s="429"/>
      <c r="H1902" s="429"/>
    </row>
    <row r="1903" spans="1:8" ht="20.100000000000001" customHeight="1">
      <c r="A1903" s="420"/>
      <c r="B1903" s="425"/>
      <c r="C1903" s="420"/>
      <c r="D1903" s="420"/>
      <c r="E1903" s="420"/>
      <c r="F1903" s="420"/>
      <c r="G1903" s="429"/>
      <c r="H1903" s="429"/>
    </row>
    <row r="1904" spans="1:8" ht="20.100000000000001" customHeight="1">
      <c r="A1904" s="420"/>
      <c r="B1904" s="425"/>
      <c r="C1904" s="420"/>
      <c r="D1904" s="420"/>
      <c r="E1904" s="420"/>
      <c r="F1904" s="420"/>
      <c r="G1904" s="429"/>
      <c r="H1904" s="429"/>
    </row>
    <row r="1905" spans="1:8" ht="20.100000000000001" customHeight="1">
      <c r="A1905" s="420"/>
      <c r="B1905" s="425"/>
      <c r="C1905" s="420"/>
      <c r="D1905" s="420"/>
      <c r="E1905" s="420"/>
      <c r="F1905" s="420"/>
      <c r="G1905" s="429"/>
      <c r="H1905" s="429"/>
    </row>
    <row r="1906" spans="1:8" ht="20.100000000000001" customHeight="1">
      <c r="A1906" s="420"/>
      <c r="B1906" s="425"/>
      <c r="C1906" s="420"/>
      <c r="D1906" s="420"/>
      <c r="E1906" s="420"/>
      <c r="F1906" s="420"/>
      <c r="G1906" s="429"/>
      <c r="H1906" s="429"/>
    </row>
    <row r="1907" spans="1:8" ht="20.100000000000001" customHeight="1">
      <c r="A1907" s="420"/>
      <c r="B1907" s="425"/>
      <c r="C1907" s="420"/>
      <c r="D1907" s="420"/>
      <c r="E1907" s="420"/>
      <c r="F1907" s="420"/>
      <c r="G1907" s="429"/>
      <c r="H1907" s="429"/>
    </row>
    <row r="1908" spans="1:8" ht="20.100000000000001" customHeight="1">
      <c r="A1908" s="420"/>
      <c r="B1908" s="425"/>
      <c r="C1908" s="420"/>
      <c r="D1908" s="420"/>
      <c r="E1908" s="420"/>
      <c r="F1908" s="420"/>
      <c r="G1908" s="429"/>
      <c r="H1908" s="429"/>
    </row>
    <row r="1909" spans="1:8" ht="20.100000000000001" customHeight="1">
      <c r="A1909" s="420"/>
      <c r="B1909" s="425"/>
      <c r="C1909" s="420"/>
      <c r="D1909" s="420"/>
      <c r="E1909" s="420"/>
      <c r="F1909" s="420"/>
      <c r="G1909" s="429"/>
      <c r="H1909" s="429"/>
    </row>
    <row r="1910" spans="1:8" ht="20.100000000000001" customHeight="1">
      <c r="A1910" s="420"/>
      <c r="B1910" s="425"/>
      <c r="C1910" s="420"/>
      <c r="D1910" s="420"/>
      <c r="E1910" s="420"/>
      <c r="F1910" s="420"/>
      <c r="G1910" s="429"/>
      <c r="H1910" s="429"/>
    </row>
    <row r="1911" spans="1:8" ht="20.100000000000001" customHeight="1">
      <c r="A1911" s="420"/>
      <c r="B1911" s="425"/>
      <c r="C1911" s="420"/>
      <c r="D1911" s="420"/>
      <c r="E1911" s="420"/>
      <c r="F1911" s="420"/>
      <c r="G1911" s="429"/>
      <c r="H1911" s="429"/>
    </row>
    <row r="1912" spans="1:8" ht="20.100000000000001" customHeight="1">
      <c r="A1912" s="420"/>
      <c r="B1912" s="425"/>
      <c r="C1912" s="420"/>
      <c r="D1912" s="420"/>
      <c r="E1912" s="420"/>
      <c r="F1912" s="420"/>
      <c r="G1912" s="429"/>
      <c r="H1912" s="429"/>
    </row>
    <row r="1913" spans="1:8" ht="20.100000000000001" customHeight="1">
      <c r="A1913" s="420"/>
      <c r="B1913" s="425"/>
      <c r="C1913" s="420"/>
      <c r="D1913" s="420"/>
      <c r="E1913" s="420"/>
      <c r="F1913" s="420"/>
      <c r="G1913" s="429"/>
      <c r="H1913" s="429"/>
    </row>
    <row r="1914" spans="1:8" ht="20.100000000000001" customHeight="1">
      <c r="A1914" s="420"/>
      <c r="B1914" s="425"/>
      <c r="C1914" s="420"/>
      <c r="D1914" s="420"/>
      <c r="E1914" s="420"/>
      <c r="F1914" s="420"/>
      <c r="G1914" s="429"/>
      <c r="H1914" s="429"/>
    </row>
    <row r="1915" spans="1:8" ht="20.100000000000001" customHeight="1">
      <c r="A1915" s="420"/>
      <c r="B1915" s="425"/>
      <c r="C1915" s="420"/>
      <c r="D1915" s="420"/>
      <c r="E1915" s="420"/>
      <c r="F1915" s="420"/>
      <c r="G1915" s="429"/>
      <c r="H1915" s="429"/>
    </row>
    <row r="1916" spans="1:8" ht="20.100000000000001" customHeight="1">
      <c r="A1916" s="420"/>
      <c r="B1916" s="425"/>
      <c r="C1916" s="420"/>
      <c r="D1916" s="420"/>
      <c r="E1916" s="420"/>
      <c r="F1916" s="420"/>
      <c r="G1916" s="429"/>
      <c r="H1916" s="429"/>
    </row>
    <row r="1917" spans="1:8" ht="20.100000000000001" customHeight="1">
      <c r="A1917" s="420"/>
      <c r="B1917" s="425"/>
      <c r="C1917" s="420"/>
      <c r="D1917" s="420"/>
      <c r="E1917" s="420"/>
      <c r="F1917" s="420"/>
      <c r="G1917" s="429"/>
      <c r="H1917" s="429"/>
    </row>
    <row r="1918" spans="1:8" ht="20.100000000000001" customHeight="1">
      <c r="A1918" s="420"/>
      <c r="B1918" s="425"/>
      <c r="C1918" s="420"/>
      <c r="D1918" s="420"/>
      <c r="E1918" s="420"/>
      <c r="F1918" s="420"/>
      <c r="G1918" s="429"/>
      <c r="H1918" s="429"/>
    </row>
    <row r="1919" spans="1:8" ht="20.100000000000001" customHeight="1">
      <c r="A1919" s="420"/>
      <c r="B1919" s="425"/>
      <c r="C1919" s="420"/>
      <c r="D1919" s="420"/>
      <c r="E1919" s="420"/>
      <c r="F1919" s="420"/>
      <c r="G1919" s="429"/>
      <c r="H1919" s="429"/>
    </row>
    <row r="1920" spans="1:8" ht="20.100000000000001" customHeight="1">
      <c r="A1920" s="420"/>
      <c r="B1920" s="425"/>
      <c r="C1920" s="420"/>
      <c r="D1920" s="420"/>
      <c r="E1920" s="420"/>
      <c r="F1920" s="420"/>
      <c r="G1920" s="429"/>
      <c r="H1920" s="429"/>
    </row>
    <row r="1921" spans="1:8" ht="20.100000000000001" customHeight="1">
      <c r="A1921" s="420"/>
      <c r="B1921" s="425"/>
      <c r="C1921" s="420"/>
      <c r="D1921" s="420"/>
      <c r="E1921" s="420"/>
      <c r="F1921" s="420"/>
      <c r="G1921" s="429"/>
      <c r="H1921" s="429"/>
    </row>
    <row r="1922" spans="1:8" ht="20.100000000000001" customHeight="1">
      <c r="A1922" s="420"/>
      <c r="B1922" s="425"/>
      <c r="C1922" s="420"/>
      <c r="D1922" s="420"/>
      <c r="E1922" s="420"/>
      <c r="F1922" s="420"/>
      <c r="G1922" s="429"/>
      <c r="H1922" s="429"/>
    </row>
    <row r="1923" spans="1:8" ht="20.100000000000001" customHeight="1">
      <c r="A1923" s="420"/>
      <c r="B1923" s="425"/>
      <c r="C1923" s="420"/>
      <c r="D1923" s="420"/>
      <c r="E1923" s="420"/>
      <c r="F1923" s="420"/>
      <c r="G1923" s="429"/>
      <c r="H1923" s="429"/>
    </row>
    <row r="1924" spans="1:8" ht="20.100000000000001" customHeight="1">
      <c r="A1924" s="420"/>
      <c r="B1924" s="425"/>
      <c r="C1924" s="420"/>
      <c r="D1924" s="420"/>
      <c r="E1924" s="420"/>
      <c r="F1924" s="420"/>
      <c r="G1924" s="429"/>
      <c r="H1924" s="429"/>
    </row>
    <row r="1925" spans="1:8" ht="20.100000000000001" customHeight="1">
      <c r="A1925" s="420"/>
      <c r="B1925" s="425"/>
      <c r="C1925" s="420"/>
      <c r="D1925" s="420"/>
      <c r="E1925" s="420"/>
      <c r="F1925" s="420"/>
      <c r="G1925" s="429"/>
      <c r="H1925" s="429"/>
    </row>
    <row r="1926" spans="1:8" ht="20.100000000000001" customHeight="1">
      <c r="A1926" s="420"/>
      <c r="B1926" s="425"/>
      <c r="C1926" s="420"/>
      <c r="D1926" s="420"/>
      <c r="E1926" s="420"/>
      <c r="F1926" s="420"/>
      <c r="G1926" s="429"/>
      <c r="H1926" s="429"/>
    </row>
    <row r="1927" spans="1:8" ht="20.100000000000001" customHeight="1">
      <c r="A1927" s="420"/>
      <c r="B1927" s="425"/>
      <c r="C1927" s="420"/>
      <c r="D1927" s="420"/>
      <c r="E1927" s="420"/>
      <c r="F1927" s="420"/>
      <c r="G1927" s="429"/>
      <c r="H1927" s="429"/>
    </row>
    <row r="1928" spans="1:8" ht="20.100000000000001" customHeight="1">
      <c r="A1928" s="420"/>
      <c r="B1928" s="425"/>
      <c r="C1928" s="420"/>
      <c r="D1928" s="420"/>
      <c r="E1928" s="420"/>
      <c r="F1928" s="420"/>
      <c r="G1928" s="429"/>
      <c r="H1928" s="429"/>
    </row>
    <row r="1929" spans="1:8" ht="20.100000000000001" customHeight="1">
      <c r="A1929" s="420"/>
      <c r="B1929" s="425"/>
      <c r="C1929" s="420"/>
      <c r="D1929" s="420"/>
      <c r="E1929" s="420"/>
      <c r="F1929" s="420"/>
      <c r="G1929" s="429"/>
      <c r="H1929" s="429"/>
    </row>
    <row r="1930" spans="1:8" ht="20.100000000000001" customHeight="1">
      <c r="A1930" s="420"/>
      <c r="B1930" s="425"/>
      <c r="C1930" s="420"/>
      <c r="D1930" s="420"/>
      <c r="E1930" s="420"/>
      <c r="F1930" s="420"/>
      <c r="G1930" s="429"/>
      <c r="H1930" s="429"/>
    </row>
    <row r="1931" spans="1:8" ht="20.100000000000001" customHeight="1">
      <c r="A1931" s="420"/>
      <c r="B1931" s="425"/>
      <c r="C1931" s="420"/>
      <c r="D1931" s="420"/>
      <c r="E1931" s="420"/>
      <c r="F1931" s="420"/>
      <c r="G1931" s="429"/>
      <c r="H1931" s="429"/>
    </row>
    <row r="1932" spans="1:8" ht="20.100000000000001" customHeight="1">
      <c r="A1932" s="420"/>
      <c r="B1932" s="425"/>
      <c r="C1932" s="420"/>
      <c r="D1932" s="420"/>
      <c r="E1932" s="420"/>
      <c r="F1932" s="420"/>
      <c r="G1932" s="429"/>
      <c r="H1932" s="429"/>
    </row>
    <row r="1933" spans="1:8" ht="20.100000000000001" customHeight="1">
      <c r="A1933" s="420"/>
      <c r="B1933" s="425"/>
      <c r="C1933" s="420"/>
      <c r="D1933" s="420"/>
      <c r="E1933" s="420"/>
      <c r="F1933" s="420"/>
      <c r="G1933" s="429"/>
      <c r="H1933" s="429"/>
    </row>
    <row r="1934" spans="1:8" ht="20.100000000000001" customHeight="1">
      <c r="A1934" s="420"/>
      <c r="B1934" s="425"/>
      <c r="C1934" s="420"/>
      <c r="D1934" s="420"/>
      <c r="E1934" s="420"/>
      <c r="F1934" s="420"/>
      <c r="G1934" s="429"/>
      <c r="H1934" s="429"/>
    </row>
    <row r="1935" spans="1:8" ht="20.100000000000001" customHeight="1">
      <c r="A1935" s="420"/>
      <c r="B1935" s="425"/>
      <c r="C1935" s="420"/>
      <c r="D1935" s="420"/>
      <c r="E1935" s="420"/>
      <c r="F1935" s="420"/>
      <c r="G1935" s="429"/>
      <c r="H1935" s="429"/>
    </row>
    <row r="1936" spans="1:8" ht="20.100000000000001" customHeight="1">
      <c r="A1936" s="420"/>
      <c r="B1936" s="425"/>
      <c r="C1936" s="420"/>
      <c r="D1936" s="420"/>
      <c r="E1936" s="420"/>
      <c r="F1936" s="420"/>
      <c r="G1936" s="429"/>
      <c r="H1936" s="429"/>
    </row>
    <row r="1937" spans="1:8" ht="20.100000000000001" customHeight="1">
      <c r="A1937" s="420"/>
      <c r="B1937" s="425"/>
      <c r="C1937" s="420"/>
      <c r="D1937" s="420"/>
      <c r="E1937" s="420"/>
      <c r="F1937" s="420"/>
      <c r="G1937" s="429"/>
      <c r="H1937" s="429"/>
    </row>
    <row r="1938" spans="1:8" ht="20.100000000000001" customHeight="1">
      <c r="A1938" s="420"/>
      <c r="B1938" s="425"/>
      <c r="C1938" s="420"/>
      <c r="D1938" s="420"/>
      <c r="E1938" s="420"/>
      <c r="F1938" s="420"/>
      <c r="G1938" s="429"/>
      <c r="H1938" s="429"/>
    </row>
    <row r="1939" spans="1:8" ht="20.100000000000001" customHeight="1">
      <c r="A1939" s="420"/>
      <c r="B1939" s="425"/>
      <c r="C1939" s="420"/>
      <c r="D1939" s="420"/>
      <c r="E1939" s="420"/>
      <c r="F1939" s="420"/>
      <c r="G1939" s="429"/>
      <c r="H1939" s="429"/>
    </row>
    <row r="1940" spans="1:8" ht="20.100000000000001" customHeight="1">
      <c r="A1940" s="420"/>
      <c r="B1940" s="425"/>
      <c r="C1940" s="420"/>
      <c r="D1940" s="420"/>
      <c r="E1940" s="420"/>
      <c r="F1940" s="420"/>
      <c r="G1940" s="429"/>
      <c r="H1940" s="429"/>
    </row>
    <row r="1941" spans="1:8" ht="20.100000000000001" customHeight="1">
      <c r="A1941" s="420"/>
      <c r="B1941" s="425"/>
      <c r="C1941" s="420"/>
      <c r="D1941" s="420"/>
      <c r="E1941" s="420"/>
      <c r="F1941" s="420"/>
      <c r="G1941" s="429"/>
      <c r="H1941" s="429"/>
    </row>
    <row r="1942" spans="1:8" ht="20.100000000000001" customHeight="1">
      <c r="A1942" s="420"/>
      <c r="B1942" s="425"/>
      <c r="C1942" s="420"/>
      <c r="D1942" s="420"/>
      <c r="E1942" s="420"/>
      <c r="F1942" s="420"/>
      <c r="G1942" s="429"/>
      <c r="H1942" s="429"/>
    </row>
    <row r="1943" spans="1:8" ht="20.100000000000001" customHeight="1">
      <c r="A1943" s="420"/>
      <c r="B1943" s="425"/>
      <c r="C1943" s="420"/>
      <c r="D1943" s="420"/>
      <c r="E1943" s="420"/>
      <c r="F1943" s="420"/>
      <c r="G1943" s="429"/>
      <c r="H1943" s="429"/>
    </row>
    <row r="1944" spans="1:8" ht="20.100000000000001" customHeight="1">
      <c r="A1944" s="420"/>
      <c r="B1944" s="425"/>
      <c r="C1944" s="420"/>
      <c r="D1944" s="420"/>
      <c r="E1944" s="420"/>
      <c r="F1944" s="420"/>
      <c r="G1944" s="429"/>
      <c r="H1944" s="429"/>
    </row>
    <row r="1945" spans="1:8" ht="20.100000000000001" customHeight="1">
      <c r="A1945" s="420"/>
      <c r="B1945" s="425"/>
      <c r="C1945" s="420"/>
      <c r="D1945" s="420"/>
      <c r="E1945" s="420"/>
      <c r="F1945" s="420"/>
      <c r="G1945" s="429"/>
      <c r="H1945" s="429"/>
    </row>
    <row r="1946" spans="1:8" ht="20.100000000000001" customHeight="1">
      <c r="A1946" s="420"/>
      <c r="B1946" s="425"/>
      <c r="C1946" s="420"/>
      <c r="D1946" s="420"/>
      <c r="E1946" s="420"/>
      <c r="F1946" s="420"/>
      <c r="G1946" s="429"/>
      <c r="H1946" s="429"/>
    </row>
    <row r="1947" spans="1:8" ht="20.100000000000001" customHeight="1">
      <c r="A1947" s="420"/>
      <c r="B1947" s="425"/>
      <c r="C1947" s="420"/>
      <c r="D1947" s="420"/>
      <c r="E1947" s="420"/>
      <c r="F1947" s="420"/>
      <c r="G1947" s="429"/>
      <c r="H1947" s="429"/>
    </row>
    <row r="1948" spans="1:8" ht="20.100000000000001" customHeight="1">
      <c r="A1948" s="420"/>
      <c r="B1948" s="425"/>
      <c r="C1948" s="420"/>
      <c r="D1948" s="420"/>
      <c r="E1948" s="420"/>
      <c r="F1948" s="420"/>
      <c r="G1948" s="429"/>
      <c r="H1948" s="429"/>
    </row>
    <row r="1949" spans="1:8" ht="20.100000000000001" customHeight="1">
      <c r="A1949" s="420"/>
      <c r="B1949" s="425"/>
      <c r="C1949" s="420"/>
      <c r="D1949" s="420"/>
      <c r="E1949" s="420"/>
      <c r="F1949" s="420"/>
      <c r="G1949" s="429"/>
      <c r="H1949" s="429"/>
    </row>
    <row r="1950" spans="1:8" ht="20.100000000000001" customHeight="1">
      <c r="A1950" s="420"/>
      <c r="B1950" s="425"/>
      <c r="C1950" s="420"/>
      <c r="D1950" s="420"/>
      <c r="E1950" s="420"/>
      <c r="F1950" s="420"/>
      <c r="G1950" s="429"/>
      <c r="H1950" s="429"/>
    </row>
    <row r="1951" spans="1:8" ht="20.100000000000001" customHeight="1">
      <c r="A1951" s="420"/>
      <c r="B1951" s="425"/>
      <c r="C1951" s="420"/>
      <c r="D1951" s="420"/>
      <c r="E1951" s="420"/>
      <c r="F1951" s="420"/>
      <c r="G1951" s="429"/>
      <c r="H1951" s="429"/>
    </row>
    <row r="1952" spans="1:8" ht="20.100000000000001" customHeight="1">
      <c r="A1952" s="420"/>
      <c r="B1952" s="425"/>
      <c r="C1952" s="420"/>
      <c r="D1952" s="420"/>
      <c r="E1952" s="420"/>
      <c r="F1952" s="420"/>
      <c r="G1952" s="429"/>
      <c r="H1952" s="429"/>
    </row>
    <row r="1953" spans="1:8" ht="20.100000000000001" customHeight="1">
      <c r="A1953" s="420"/>
      <c r="B1953" s="425"/>
      <c r="C1953" s="420"/>
      <c r="D1953" s="420"/>
      <c r="E1953" s="420"/>
      <c r="F1953" s="420"/>
      <c r="G1953" s="429"/>
      <c r="H1953" s="429"/>
    </row>
    <row r="1954" spans="1:8" ht="20.100000000000001" customHeight="1">
      <c r="A1954" s="420"/>
      <c r="B1954" s="425"/>
      <c r="C1954" s="420"/>
      <c r="D1954" s="420"/>
      <c r="E1954" s="420"/>
      <c r="F1954" s="420"/>
      <c r="G1954" s="429"/>
      <c r="H1954" s="429"/>
    </row>
    <row r="1955" spans="1:8" ht="20.100000000000001" customHeight="1">
      <c r="A1955" s="420"/>
      <c r="B1955" s="425"/>
      <c r="C1955" s="420"/>
      <c r="D1955" s="420"/>
      <c r="E1955" s="420"/>
      <c r="F1955" s="420"/>
      <c r="G1955" s="429"/>
      <c r="H1955" s="429"/>
    </row>
    <row r="1956" spans="1:8" ht="20.100000000000001" customHeight="1">
      <c r="A1956" s="420"/>
      <c r="B1956" s="425"/>
      <c r="C1956" s="420"/>
      <c r="D1956" s="420"/>
      <c r="E1956" s="420"/>
      <c r="F1956" s="420"/>
      <c r="G1956" s="429"/>
      <c r="H1956" s="429"/>
    </row>
    <row r="1957" spans="1:8" ht="20.100000000000001" customHeight="1">
      <c r="A1957" s="420"/>
      <c r="B1957" s="425"/>
      <c r="C1957" s="420"/>
      <c r="D1957" s="420"/>
      <c r="E1957" s="420"/>
      <c r="F1957" s="420"/>
      <c r="G1957" s="429"/>
      <c r="H1957" s="429"/>
    </row>
    <row r="1958" spans="1:8" ht="20.100000000000001" customHeight="1">
      <c r="A1958" s="420"/>
      <c r="B1958" s="425"/>
      <c r="C1958" s="420"/>
      <c r="D1958" s="420"/>
      <c r="E1958" s="420"/>
      <c r="F1958" s="420"/>
      <c r="G1958" s="429"/>
      <c r="H1958" s="429"/>
    </row>
    <row r="1959" spans="1:8" ht="20.100000000000001" customHeight="1">
      <c r="A1959" s="420"/>
      <c r="B1959" s="425"/>
      <c r="C1959" s="420"/>
      <c r="D1959" s="420"/>
      <c r="E1959" s="420"/>
      <c r="F1959" s="420"/>
      <c r="G1959" s="429"/>
      <c r="H1959" s="429"/>
    </row>
    <row r="1960" spans="1:8" ht="20.100000000000001" customHeight="1">
      <c r="A1960" s="420"/>
      <c r="B1960" s="425"/>
      <c r="C1960" s="420"/>
      <c r="D1960" s="420"/>
      <c r="E1960" s="420"/>
      <c r="F1960" s="420"/>
      <c r="G1960" s="429"/>
      <c r="H1960" s="429"/>
    </row>
    <row r="1961" spans="1:8" ht="20.100000000000001" customHeight="1">
      <c r="A1961" s="420"/>
      <c r="B1961" s="425"/>
      <c r="C1961" s="420"/>
      <c r="D1961" s="420"/>
      <c r="E1961" s="420"/>
      <c r="F1961" s="420"/>
      <c r="G1961" s="429"/>
      <c r="H1961" s="429"/>
    </row>
    <row r="1962" spans="1:8" ht="20.100000000000001" customHeight="1">
      <c r="A1962" s="420"/>
      <c r="B1962" s="425"/>
      <c r="C1962" s="420"/>
      <c r="D1962" s="420"/>
      <c r="E1962" s="420"/>
      <c r="F1962" s="420"/>
      <c r="G1962" s="429"/>
      <c r="H1962" s="429"/>
    </row>
    <row r="1963" spans="1:8" ht="20.100000000000001" customHeight="1">
      <c r="A1963" s="420"/>
      <c r="B1963" s="425"/>
      <c r="C1963" s="420"/>
      <c r="D1963" s="420"/>
      <c r="E1963" s="420"/>
      <c r="F1963" s="420"/>
      <c r="G1963" s="429"/>
      <c r="H1963" s="429"/>
    </row>
    <row r="1964" spans="1:8" ht="20.100000000000001" customHeight="1">
      <c r="A1964" s="420"/>
      <c r="B1964" s="425"/>
      <c r="C1964" s="420"/>
      <c r="D1964" s="420"/>
      <c r="E1964" s="420"/>
      <c r="F1964" s="420"/>
      <c r="G1964" s="429"/>
      <c r="H1964" s="429"/>
    </row>
    <row r="1965" spans="1:8" ht="20.100000000000001" customHeight="1">
      <c r="A1965" s="420"/>
      <c r="B1965" s="425"/>
      <c r="C1965" s="420"/>
      <c r="D1965" s="420"/>
      <c r="E1965" s="420"/>
      <c r="F1965" s="420"/>
      <c r="G1965" s="429"/>
      <c r="H1965" s="429"/>
    </row>
    <row r="1966" spans="1:8" ht="20.100000000000001" customHeight="1">
      <c r="A1966" s="420"/>
      <c r="B1966" s="425"/>
      <c r="C1966" s="420"/>
      <c r="D1966" s="420"/>
      <c r="E1966" s="420"/>
      <c r="F1966" s="420"/>
      <c r="G1966" s="429"/>
      <c r="H1966" s="429"/>
    </row>
    <row r="1967" spans="1:8" ht="20.100000000000001" customHeight="1">
      <c r="A1967" s="420"/>
      <c r="B1967" s="425"/>
      <c r="C1967" s="420"/>
      <c r="D1967" s="420"/>
      <c r="E1967" s="420"/>
      <c r="F1967" s="420"/>
      <c r="G1967" s="429"/>
      <c r="H1967" s="429"/>
    </row>
    <row r="1968" spans="1:8" ht="20.100000000000001" customHeight="1">
      <c r="A1968" s="420"/>
      <c r="B1968" s="425"/>
      <c r="C1968" s="420"/>
      <c r="D1968" s="420"/>
      <c r="E1968" s="420"/>
      <c r="F1968" s="420"/>
      <c r="G1968" s="429"/>
      <c r="H1968" s="429"/>
    </row>
    <row r="1969" spans="1:8" ht="20.100000000000001" customHeight="1">
      <c r="A1969" s="420"/>
      <c r="B1969" s="425"/>
      <c r="C1969" s="420"/>
      <c r="D1969" s="420"/>
      <c r="E1969" s="420"/>
      <c r="F1969" s="420"/>
      <c r="G1969" s="429"/>
      <c r="H1969" s="429"/>
    </row>
    <row r="1970" spans="1:8" ht="20.100000000000001" customHeight="1">
      <c r="A1970" s="420"/>
      <c r="B1970" s="425"/>
      <c r="C1970" s="420"/>
      <c r="D1970" s="420"/>
      <c r="E1970" s="420"/>
      <c r="F1970" s="420"/>
      <c r="G1970" s="429"/>
      <c r="H1970" s="429"/>
    </row>
    <row r="1971" spans="1:8" ht="20.100000000000001" customHeight="1">
      <c r="A1971" s="420"/>
      <c r="B1971" s="425"/>
      <c r="C1971" s="420"/>
      <c r="D1971" s="420"/>
      <c r="E1971" s="420"/>
      <c r="F1971" s="420"/>
      <c r="G1971" s="429"/>
      <c r="H1971" s="429"/>
    </row>
    <row r="1972" spans="1:8" ht="20.100000000000001" customHeight="1">
      <c r="A1972" s="420"/>
      <c r="B1972" s="425"/>
      <c r="C1972" s="420"/>
      <c r="D1972" s="420"/>
      <c r="E1972" s="420"/>
      <c r="F1972" s="420"/>
      <c r="G1972" s="429"/>
      <c r="H1972" s="429"/>
    </row>
    <row r="1973" spans="1:8" ht="20.100000000000001" customHeight="1">
      <c r="A1973" s="420"/>
      <c r="B1973" s="425"/>
      <c r="C1973" s="420"/>
      <c r="D1973" s="420"/>
      <c r="E1973" s="420"/>
      <c r="F1973" s="420"/>
      <c r="G1973" s="429"/>
      <c r="H1973" s="429"/>
    </row>
    <row r="1974" spans="1:8" ht="20.100000000000001" customHeight="1">
      <c r="A1974" s="420"/>
      <c r="B1974" s="425"/>
      <c r="C1974" s="420"/>
      <c r="D1974" s="420"/>
      <c r="E1974" s="420"/>
      <c r="F1974" s="420"/>
      <c r="G1974" s="429"/>
      <c r="H1974" s="429"/>
    </row>
    <row r="1975" spans="1:8" ht="20.100000000000001" customHeight="1">
      <c r="A1975" s="420"/>
      <c r="B1975" s="425"/>
      <c r="C1975" s="420"/>
      <c r="D1975" s="420"/>
      <c r="E1975" s="420"/>
      <c r="F1975" s="420"/>
      <c r="G1975" s="429"/>
      <c r="H1975" s="429"/>
    </row>
    <row r="1976" spans="1:8" ht="20.100000000000001" customHeight="1">
      <c r="A1976" s="420"/>
      <c r="B1976" s="425"/>
      <c r="C1976" s="420"/>
      <c r="D1976" s="420"/>
      <c r="E1976" s="420"/>
      <c r="F1976" s="420"/>
      <c r="G1976" s="429"/>
      <c r="H1976" s="429"/>
    </row>
    <row r="1977" spans="1:8" ht="20.100000000000001" customHeight="1">
      <c r="A1977" s="420"/>
      <c r="B1977" s="425"/>
      <c r="C1977" s="420"/>
      <c r="D1977" s="420"/>
      <c r="E1977" s="420"/>
      <c r="F1977" s="420"/>
      <c r="G1977" s="429"/>
      <c r="H1977" s="429"/>
    </row>
    <row r="1978" spans="1:8" ht="20.100000000000001" customHeight="1">
      <c r="A1978" s="420"/>
      <c r="B1978" s="425"/>
      <c r="C1978" s="420"/>
      <c r="D1978" s="420"/>
      <c r="E1978" s="420"/>
      <c r="F1978" s="420"/>
      <c r="G1978" s="429"/>
      <c r="H1978" s="429"/>
    </row>
    <row r="1979" spans="1:8" ht="20.100000000000001" customHeight="1">
      <c r="A1979" s="420"/>
      <c r="B1979" s="425"/>
      <c r="C1979" s="420"/>
      <c r="D1979" s="420"/>
      <c r="E1979" s="420"/>
      <c r="F1979" s="420"/>
      <c r="G1979" s="429"/>
      <c r="H1979" s="429"/>
    </row>
    <row r="1980" spans="1:8" ht="20.100000000000001" customHeight="1">
      <c r="A1980" s="420"/>
      <c r="B1980" s="425"/>
      <c r="C1980" s="420"/>
      <c r="D1980" s="420"/>
      <c r="E1980" s="420"/>
      <c r="F1980" s="420"/>
      <c r="G1980" s="429"/>
      <c r="H1980" s="429"/>
    </row>
    <row r="1981" spans="1:8" ht="20.100000000000001" customHeight="1">
      <c r="A1981" s="420"/>
      <c r="B1981" s="425"/>
      <c r="C1981" s="420"/>
      <c r="D1981" s="420"/>
      <c r="E1981" s="420"/>
      <c r="F1981" s="420"/>
      <c r="G1981" s="429"/>
      <c r="H1981" s="429"/>
    </row>
    <row r="1982" spans="1:8" ht="20.100000000000001" customHeight="1">
      <c r="A1982" s="420"/>
      <c r="B1982" s="425"/>
      <c r="C1982" s="420"/>
      <c r="D1982" s="420"/>
      <c r="E1982" s="420"/>
      <c r="F1982" s="420"/>
      <c r="G1982" s="429"/>
      <c r="H1982" s="429"/>
    </row>
    <row r="1983" spans="1:8" ht="20.100000000000001" customHeight="1">
      <c r="A1983" s="420"/>
      <c r="B1983" s="425"/>
      <c r="C1983" s="420"/>
      <c r="D1983" s="420"/>
      <c r="E1983" s="420"/>
      <c r="F1983" s="420"/>
      <c r="G1983" s="429"/>
      <c r="H1983" s="429"/>
    </row>
    <row r="1984" spans="1:8" ht="20.100000000000001" customHeight="1">
      <c r="A1984" s="420"/>
      <c r="B1984" s="425"/>
      <c r="C1984" s="420"/>
      <c r="D1984" s="420"/>
      <c r="E1984" s="420"/>
      <c r="F1984" s="420"/>
      <c r="G1984" s="429"/>
      <c r="H1984" s="429"/>
    </row>
    <row r="1985" spans="1:8" ht="20.100000000000001" customHeight="1">
      <c r="A1985" s="420"/>
      <c r="B1985" s="425"/>
      <c r="C1985" s="420"/>
      <c r="D1985" s="420"/>
      <c r="E1985" s="420"/>
      <c r="F1985" s="420"/>
      <c r="G1985" s="429"/>
      <c r="H1985" s="429"/>
    </row>
    <row r="1986" spans="1:8" ht="20.100000000000001" customHeight="1">
      <c r="A1986" s="420"/>
      <c r="B1986" s="425"/>
      <c r="C1986" s="420"/>
      <c r="D1986" s="420"/>
      <c r="E1986" s="420"/>
      <c r="F1986" s="420"/>
      <c r="G1986" s="429"/>
      <c r="H1986" s="429"/>
    </row>
    <row r="1987" spans="1:8" ht="20.100000000000001" customHeight="1">
      <c r="A1987" s="420"/>
      <c r="B1987" s="425"/>
      <c r="C1987" s="420"/>
      <c r="D1987" s="420"/>
      <c r="E1987" s="420"/>
      <c r="F1987" s="420"/>
      <c r="G1987" s="429"/>
      <c r="H1987" s="429"/>
    </row>
    <row r="1988" spans="1:8" ht="20.100000000000001" customHeight="1">
      <c r="A1988" s="420"/>
      <c r="B1988" s="425"/>
      <c r="C1988" s="420"/>
      <c r="D1988" s="420"/>
      <c r="E1988" s="420"/>
      <c r="F1988" s="420"/>
      <c r="G1988" s="429"/>
      <c r="H1988" s="429"/>
    </row>
    <row r="1989" spans="1:8" ht="20.100000000000001" customHeight="1">
      <c r="A1989" s="420"/>
      <c r="B1989" s="425"/>
      <c r="C1989" s="420"/>
      <c r="D1989" s="420"/>
      <c r="E1989" s="420"/>
      <c r="F1989" s="420"/>
      <c r="G1989" s="429"/>
      <c r="H1989" s="429"/>
    </row>
    <row r="1990" spans="1:8" ht="20.100000000000001" customHeight="1">
      <c r="A1990" s="420"/>
      <c r="B1990" s="425"/>
      <c r="C1990" s="420"/>
      <c r="D1990" s="420"/>
      <c r="E1990" s="420"/>
      <c r="F1990" s="420"/>
      <c r="G1990" s="429"/>
      <c r="H1990" s="429"/>
    </row>
    <row r="1991" spans="1:8" ht="20.100000000000001" customHeight="1">
      <c r="A1991" s="420"/>
      <c r="B1991" s="425"/>
      <c r="C1991" s="420"/>
      <c r="D1991" s="420"/>
      <c r="E1991" s="420"/>
      <c r="F1991" s="420"/>
      <c r="G1991" s="429"/>
      <c r="H1991" s="429"/>
    </row>
    <row r="1992" spans="1:8" ht="20.100000000000001" customHeight="1">
      <c r="A1992" s="420"/>
      <c r="B1992" s="425"/>
      <c r="C1992" s="420"/>
      <c r="D1992" s="420"/>
      <c r="E1992" s="420"/>
      <c r="F1992" s="420"/>
      <c r="G1992" s="429"/>
      <c r="H1992" s="429"/>
    </row>
    <row r="1993" spans="1:8" ht="20.100000000000001" customHeight="1">
      <c r="A1993" s="420"/>
      <c r="B1993" s="425"/>
      <c r="C1993" s="420"/>
      <c r="D1993" s="420"/>
      <c r="E1993" s="420"/>
      <c r="F1993" s="420"/>
      <c r="G1993" s="429"/>
      <c r="H1993" s="429"/>
    </row>
    <row r="1994" spans="1:8" ht="20.100000000000001" customHeight="1">
      <c r="A1994" s="420"/>
      <c r="B1994" s="425"/>
      <c r="C1994" s="420"/>
      <c r="D1994" s="420"/>
      <c r="E1994" s="420"/>
      <c r="F1994" s="420"/>
      <c r="G1994" s="429"/>
      <c r="H1994" s="429"/>
    </row>
    <row r="1995" spans="1:8" ht="20.100000000000001" customHeight="1">
      <c r="A1995" s="420"/>
      <c r="B1995" s="425"/>
      <c r="C1995" s="420"/>
      <c r="D1995" s="420"/>
      <c r="E1995" s="420"/>
      <c r="F1995" s="420"/>
      <c r="G1995" s="429"/>
      <c r="H1995" s="429"/>
    </row>
    <row r="1996" spans="1:8" ht="20.100000000000001" customHeight="1">
      <c r="A1996" s="420"/>
      <c r="B1996" s="425"/>
      <c r="C1996" s="420"/>
      <c r="D1996" s="420"/>
      <c r="E1996" s="420"/>
      <c r="F1996" s="420"/>
      <c r="G1996" s="429"/>
      <c r="H1996" s="429"/>
    </row>
    <row r="1997" spans="1:8" ht="20.100000000000001" customHeight="1">
      <c r="A1997" s="420"/>
      <c r="B1997" s="425"/>
      <c r="C1997" s="420"/>
      <c r="D1997" s="420"/>
      <c r="E1997" s="420"/>
      <c r="F1997" s="420"/>
      <c r="G1997" s="429"/>
      <c r="H1997" s="429"/>
    </row>
    <row r="1998" spans="1:8" ht="20.100000000000001" customHeight="1">
      <c r="A1998" s="420"/>
      <c r="B1998" s="425"/>
      <c r="C1998" s="420"/>
      <c r="D1998" s="420"/>
      <c r="E1998" s="420"/>
      <c r="F1998" s="420"/>
      <c r="G1998" s="429"/>
      <c r="H1998" s="429"/>
    </row>
    <row r="1999" spans="1:8" ht="20.100000000000001" customHeight="1">
      <c r="A1999" s="420"/>
      <c r="B1999" s="425"/>
      <c r="C1999" s="420"/>
      <c r="D1999" s="420"/>
      <c r="E1999" s="420"/>
      <c r="F1999" s="420"/>
      <c r="G1999" s="429"/>
      <c r="H1999" s="429"/>
    </row>
    <row r="2000" spans="1:8" ht="20.100000000000001" customHeight="1">
      <c r="A2000" s="420"/>
      <c r="B2000" s="425"/>
      <c r="C2000" s="420"/>
      <c r="D2000" s="420"/>
      <c r="E2000" s="420"/>
      <c r="F2000" s="420"/>
      <c r="G2000" s="429"/>
      <c r="H2000" s="429"/>
    </row>
    <row r="2001" spans="1:8" ht="20.100000000000001" customHeight="1">
      <c r="A2001" s="420"/>
      <c r="B2001" s="425"/>
      <c r="C2001" s="420"/>
      <c r="D2001" s="420"/>
      <c r="E2001" s="420"/>
      <c r="F2001" s="420"/>
      <c r="G2001" s="429"/>
      <c r="H2001" s="429"/>
    </row>
    <row r="2002" spans="1:8" ht="20.100000000000001" customHeight="1">
      <c r="A2002" s="420"/>
      <c r="B2002" s="425"/>
      <c r="C2002" s="420"/>
      <c r="D2002" s="420"/>
      <c r="E2002" s="420"/>
      <c r="F2002" s="420"/>
      <c r="G2002" s="429"/>
      <c r="H2002" s="429"/>
    </row>
    <row r="2003" spans="1:8" ht="20.100000000000001" customHeight="1">
      <c r="A2003" s="420"/>
      <c r="B2003" s="425"/>
      <c r="C2003" s="420"/>
      <c r="D2003" s="420"/>
      <c r="E2003" s="420"/>
      <c r="F2003" s="420"/>
      <c r="G2003" s="429"/>
      <c r="H2003" s="429"/>
    </row>
    <row r="2004" spans="1:8" ht="20.100000000000001" customHeight="1">
      <c r="A2004" s="420"/>
      <c r="B2004" s="425"/>
      <c r="C2004" s="420"/>
      <c r="D2004" s="420"/>
      <c r="E2004" s="420"/>
      <c r="F2004" s="420"/>
      <c r="G2004" s="429"/>
      <c r="H2004" s="429"/>
    </row>
    <row r="2005" spans="1:8" ht="20.100000000000001" customHeight="1">
      <c r="A2005" s="420"/>
      <c r="B2005" s="425"/>
      <c r="C2005" s="420"/>
      <c r="D2005" s="420"/>
      <c r="E2005" s="420"/>
      <c r="F2005" s="420"/>
      <c r="G2005" s="429"/>
      <c r="H2005" s="429"/>
    </row>
    <row r="2006" spans="1:8" ht="20.100000000000001" customHeight="1">
      <c r="A2006" s="420"/>
      <c r="B2006" s="425"/>
      <c r="C2006" s="420"/>
      <c r="D2006" s="420"/>
      <c r="E2006" s="420"/>
      <c r="F2006" s="420"/>
      <c r="G2006" s="429"/>
      <c r="H2006" s="429"/>
    </row>
    <row r="2007" spans="1:8" ht="20.100000000000001" customHeight="1">
      <c r="A2007" s="420"/>
      <c r="B2007" s="425"/>
      <c r="C2007" s="420"/>
      <c r="D2007" s="420"/>
      <c r="E2007" s="420"/>
      <c r="F2007" s="420"/>
      <c r="G2007" s="429"/>
      <c r="H2007" s="429"/>
    </row>
    <row r="2008" spans="1:8" ht="20.100000000000001" customHeight="1">
      <c r="A2008" s="420"/>
      <c r="B2008" s="425"/>
      <c r="C2008" s="420"/>
      <c r="D2008" s="420"/>
      <c r="E2008" s="420"/>
      <c r="F2008" s="420"/>
      <c r="G2008" s="429"/>
      <c r="H2008" s="429"/>
    </row>
    <row r="2009" spans="1:8" ht="20.100000000000001" customHeight="1">
      <c r="A2009" s="420"/>
      <c r="B2009" s="425"/>
      <c r="C2009" s="420"/>
      <c r="D2009" s="420"/>
      <c r="E2009" s="420"/>
      <c r="F2009" s="420"/>
      <c r="G2009" s="429"/>
      <c r="H2009" s="429"/>
    </row>
    <row r="2010" spans="1:8" ht="20.100000000000001" customHeight="1">
      <c r="A2010" s="420"/>
      <c r="B2010" s="425"/>
      <c r="C2010" s="420"/>
      <c r="D2010" s="420"/>
      <c r="E2010" s="420"/>
      <c r="F2010" s="420"/>
      <c r="G2010" s="429"/>
      <c r="H2010" s="429"/>
    </row>
    <row r="2011" spans="1:8" ht="20.100000000000001" customHeight="1">
      <c r="A2011" s="420"/>
      <c r="B2011" s="425"/>
      <c r="C2011" s="420"/>
      <c r="D2011" s="420"/>
      <c r="E2011" s="420"/>
      <c r="F2011" s="420"/>
      <c r="G2011" s="429"/>
      <c r="H2011" s="429"/>
    </row>
    <row r="2012" spans="1:8" ht="20.100000000000001" customHeight="1">
      <c r="A2012" s="420"/>
      <c r="B2012" s="425"/>
      <c r="C2012" s="420"/>
      <c r="D2012" s="420"/>
      <c r="E2012" s="420"/>
      <c r="F2012" s="420"/>
      <c r="G2012" s="429"/>
      <c r="H2012" s="429"/>
    </row>
    <row r="2013" spans="1:8" ht="20.100000000000001" customHeight="1">
      <c r="A2013" s="420"/>
      <c r="B2013" s="425"/>
      <c r="C2013" s="420"/>
      <c r="D2013" s="420"/>
      <c r="E2013" s="420"/>
      <c r="F2013" s="420"/>
      <c r="G2013" s="429"/>
      <c r="H2013" s="429"/>
    </row>
    <row r="2014" spans="1:8" ht="20.100000000000001" customHeight="1">
      <c r="A2014" s="420"/>
      <c r="B2014" s="425"/>
      <c r="C2014" s="420"/>
      <c r="D2014" s="420"/>
      <c r="E2014" s="420"/>
      <c r="F2014" s="420"/>
      <c r="G2014" s="429"/>
      <c r="H2014" s="429"/>
    </row>
    <row r="2015" spans="1:8" ht="20.100000000000001" customHeight="1">
      <c r="A2015" s="420"/>
      <c r="B2015" s="425"/>
      <c r="C2015" s="420"/>
      <c r="D2015" s="420"/>
      <c r="E2015" s="420"/>
      <c r="F2015" s="420"/>
      <c r="G2015" s="429"/>
      <c r="H2015" s="429"/>
    </row>
    <row r="2016" spans="1:8" ht="20.100000000000001" customHeight="1">
      <c r="A2016" s="420"/>
      <c r="B2016" s="425"/>
      <c r="C2016" s="420"/>
      <c r="D2016" s="420"/>
      <c r="E2016" s="420"/>
      <c r="F2016" s="420"/>
      <c r="G2016" s="429"/>
      <c r="H2016" s="429"/>
    </row>
    <row r="2017" spans="1:8" ht="20.100000000000001" customHeight="1">
      <c r="A2017" s="420"/>
      <c r="B2017" s="425"/>
      <c r="C2017" s="420"/>
      <c r="D2017" s="420"/>
      <c r="E2017" s="420"/>
      <c r="F2017" s="420"/>
      <c r="G2017" s="429"/>
      <c r="H2017" s="429"/>
    </row>
    <row r="2018" spans="1:8" ht="20.100000000000001" customHeight="1">
      <c r="A2018" s="420"/>
      <c r="B2018" s="425"/>
      <c r="C2018" s="420"/>
      <c r="D2018" s="420"/>
      <c r="E2018" s="420"/>
      <c r="F2018" s="420"/>
      <c r="G2018" s="429"/>
      <c r="H2018" s="429"/>
    </row>
    <row r="2019" spans="1:8" ht="20.100000000000001" customHeight="1">
      <c r="A2019" s="420"/>
      <c r="B2019" s="425"/>
      <c r="C2019" s="420"/>
      <c r="D2019" s="420"/>
      <c r="E2019" s="420"/>
      <c r="F2019" s="420"/>
      <c r="G2019" s="429"/>
      <c r="H2019" s="429"/>
    </row>
    <row r="2020" spans="1:8" ht="20.100000000000001" customHeight="1">
      <c r="A2020" s="420"/>
      <c r="B2020" s="425"/>
      <c r="C2020" s="420"/>
      <c r="D2020" s="420"/>
      <c r="E2020" s="420"/>
      <c r="F2020" s="420"/>
      <c r="G2020" s="429"/>
      <c r="H2020" s="429"/>
    </row>
    <row r="2021" spans="1:8" ht="20.100000000000001" customHeight="1">
      <c r="A2021" s="420"/>
      <c r="B2021" s="425"/>
      <c r="C2021" s="420"/>
      <c r="D2021" s="420"/>
      <c r="E2021" s="420"/>
      <c r="F2021" s="420"/>
      <c r="G2021" s="429"/>
      <c r="H2021" s="429"/>
    </row>
    <row r="2022" spans="1:8" ht="20.100000000000001" customHeight="1">
      <c r="A2022" s="420"/>
      <c r="B2022" s="425"/>
      <c r="C2022" s="420"/>
      <c r="D2022" s="420"/>
      <c r="E2022" s="420"/>
      <c r="F2022" s="420"/>
      <c r="G2022" s="429"/>
      <c r="H2022" s="429"/>
    </row>
    <row r="2023" spans="1:8" ht="20.100000000000001" customHeight="1">
      <c r="A2023" s="420"/>
      <c r="B2023" s="425"/>
      <c r="C2023" s="420"/>
      <c r="D2023" s="420"/>
      <c r="E2023" s="420"/>
      <c r="F2023" s="420"/>
      <c r="G2023" s="429"/>
      <c r="H2023" s="429"/>
    </row>
    <row r="2024" spans="1:8" ht="20.100000000000001" customHeight="1">
      <c r="A2024" s="420"/>
      <c r="B2024" s="425"/>
      <c r="C2024" s="420"/>
      <c r="D2024" s="420"/>
      <c r="E2024" s="420"/>
      <c r="F2024" s="420"/>
      <c r="G2024" s="429"/>
      <c r="H2024" s="429"/>
    </row>
    <row r="2025" spans="1:8" ht="20.100000000000001" customHeight="1">
      <c r="A2025" s="420"/>
      <c r="B2025" s="425"/>
      <c r="C2025" s="420"/>
      <c r="D2025" s="420"/>
      <c r="E2025" s="420"/>
      <c r="F2025" s="420"/>
      <c r="G2025" s="429"/>
      <c r="H2025" s="429"/>
    </row>
    <row r="2026" spans="1:8" ht="20.100000000000001" customHeight="1">
      <c r="A2026" s="420"/>
      <c r="B2026" s="425"/>
      <c r="C2026" s="420"/>
      <c r="D2026" s="420"/>
      <c r="E2026" s="420"/>
      <c r="F2026" s="420"/>
      <c r="G2026" s="429"/>
      <c r="H2026" s="429"/>
    </row>
    <row r="2027" spans="1:8" ht="20.100000000000001" customHeight="1">
      <c r="A2027" s="420"/>
      <c r="B2027" s="425"/>
      <c r="C2027" s="420"/>
      <c r="D2027" s="420"/>
      <c r="E2027" s="420"/>
      <c r="F2027" s="420"/>
      <c r="G2027" s="429"/>
      <c r="H2027" s="429"/>
    </row>
    <row r="2028" spans="1:8" ht="20.100000000000001" customHeight="1">
      <c r="A2028" s="420"/>
      <c r="B2028" s="425"/>
      <c r="C2028" s="420"/>
      <c r="D2028" s="420"/>
      <c r="E2028" s="420"/>
      <c r="F2028" s="420"/>
      <c r="G2028" s="429"/>
      <c r="H2028" s="429"/>
    </row>
    <row r="2029" spans="1:8" ht="20.100000000000001" customHeight="1">
      <c r="A2029" s="420"/>
      <c r="B2029" s="425"/>
      <c r="C2029" s="420"/>
      <c r="D2029" s="420"/>
      <c r="E2029" s="420"/>
      <c r="F2029" s="420"/>
      <c r="G2029" s="429"/>
      <c r="H2029" s="429"/>
    </row>
    <row r="2030" spans="1:8" ht="20.100000000000001" customHeight="1">
      <c r="A2030" s="420"/>
      <c r="B2030" s="425"/>
      <c r="C2030" s="420"/>
      <c r="D2030" s="420"/>
      <c r="E2030" s="420"/>
      <c r="F2030" s="420"/>
      <c r="G2030" s="429"/>
      <c r="H2030" s="429"/>
    </row>
    <row r="2031" spans="1:8" ht="20.100000000000001" customHeight="1">
      <c r="A2031" s="420"/>
      <c r="B2031" s="425"/>
      <c r="C2031" s="420"/>
      <c r="D2031" s="420"/>
      <c r="E2031" s="420"/>
      <c r="F2031" s="420"/>
      <c r="G2031" s="429"/>
      <c r="H2031" s="429"/>
    </row>
    <row r="2032" spans="1:8" ht="20.100000000000001" customHeight="1">
      <c r="A2032" s="420"/>
      <c r="B2032" s="425"/>
      <c r="C2032" s="420"/>
      <c r="D2032" s="420"/>
      <c r="E2032" s="420"/>
      <c r="F2032" s="420"/>
      <c r="G2032" s="429"/>
      <c r="H2032" s="429"/>
    </row>
    <row r="2033" spans="1:8" ht="20.100000000000001" customHeight="1">
      <c r="A2033" s="420"/>
      <c r="B2033" s="425"/>
      <c r="C2033" s="420"/>
      <c r="D2033" s="420"/>
      <c r="E2033" s="420"/>
      <c r="F2033" s="420"/>
      <c r="G2033" s="429"/>
      <c r="H2033" s="429"/>
    </row>
    <row r="2034" spans="1:8" ht="20.100000000000001" customHeight="1">
      <c r="A2034" s="420"/>
      <c r="B2034" s="425"/>
      <c r="C2034" s="420"/>
      <c r="D2034" s="420"/>
      <c r="E2034" s="420"/>
      <c r="F2034" s="420"/>
      <c r="G2034" s="429"/>
      <c r="H2034" s="429"/>
    </row>
    <row r="2035" spans="1:8" ht="20.100000000000001" customHeight="1">
      <c r="A2035" s="420"/>
      <c r="B2035" s="425"/>
      <c r="C2035" s="420"/>
      <c r="D2035" s="420"/>
      <c r="E2035" s="420"/>
      <c r="F2035" s="420"/>
      <c r="G2035" s="429"/>
      <c r="H2035" s="429"/>
    </row>
    <row r="2036" spans="1:8" ht="20.100000000000001" customHeight="1">
      <c r="A2036" s="420"/>
      <c r="B2036" s="425"/>
      <c r="C2036" s="420"/>
      <c r="D2036" s="420"/>
      <c r="E2036" s="420"/>
      <c r="F2036" s="420"/>
      <c r="G2036" s="429"/>
      <c r="H2036" s="429"/>
    </row>
    <row r="2037" spans="1:8" ht="20.100000000000001" customHeight="1">
      <c r="A2037" s="420"/>
      <c r="B2037" s="425"/>
      <c r="C2037" s="420"/>
      <c r="D2037" s="420"/>
      <c r="E2037" s="420"/>
      <c r="F2037" s="420"/>
      <c r="G2037" s="429"/>
      <c r="H2037" s="429"/>
    </row>
    <row r="2038" spans="1:8" ht="20.100000000000001" customHeight="1">
      <c r="A2038" s="420"/>
      <c r="B2038" s="425"/>
      <c r="C2038" s="420"/>
      <c r="D2038" s="420"/>
      <c r="E2038" s="420"/>
      <c r="F2038" s="420"/>
      <c r="G2038" s="429"/>
      <c r="H2038" s="429"/>
    </row>
    <row r="2039" spans="1:8" ht="20.100000000000001" customHeight="1">
      <c r="A2039" s="420"/>
      <c r="B2039" s="425"/>
      <c r="C2039" s="420"/>
      <c r="D2039" s="420"/>
      <c r="E2039" s="420"/>
      <c r="F2039" s="420"/>
      <c r="G2039" s="429"/>
      <c r="H2039" s="429"/>
    </row>
    <row r="2040" spans="1:8" ht="20.100000000000001" customHeight="1">
      <c r="A2040" s="420"/>
      <c r="B2040" s="425"/>
      <c r="C2040" s="420"/>
      <c r="D2040" s="420"/>
      <c r="E2040" s="420"/>
      <c r="F2040" s="420"/>
      <c r="G2040" s="429"/>
      <c r="H2040" s="429"/>
    </row>
    <row r="2041" spans="1:8" ht="20.100000000000001" customHeight="1">
      <c r="A2041" s="420"/>
      <c r="B2041" s="425"/>
      <c r="C2041" s="420"/>
      <c r="D2041" s="420"/>
      <c r="E2041" s="420"/>
      <c r="F2041" s="420"/>
      <c r="G2041" s="429"/>
      <c r="H2041" s="429"/>
    </row>
    <row r="2042" spans="1:8" ht="20.100000000000001" customHeight="1">
      <c r="A2042" s="420"/>
      <c r="B2042" s="425"/>
      <c r="C2042" s="420"/>
      <c r="D2042" s="420"/>
      <c r="E2042" s="420"/>
      <c r="F2042" s="420"/>
      <c r="G2042" s="429"/>
      <c r="H2042" s="429"/>
    </row>
    <row r="2043" spans="1:8" ht="20.100000000000001" customHeight="1">
      <c r="A2043" s="420"/>
      <c r="B2043" s="425"/>
      <c r="C2043" s="420"/>
      <c r="D2043" s="420"/>
      <c r="E2043" s="420"/>
      <c r="F2043" s="420"/>
      <c r="G2043" s="429"/>
      <c r="H2043" s="429"/>
    </row>
    <row r="2044" spans="1:8" ht="20.100000000000001" customHeight="1">
      <c r="A2044" s="420"/>
      <c r="B2044" s="425"/>
      <c r="C2044" s="420"/>
      <c r="D2044" s="420"/>
      <c r="E2044" s="420"/>
      <c r="F2044" s="420"/>
      <c r="G2044" s="429"/>
      <c r="H2044" s="429"/>
    </row>
    <row r="2045" spans="1:8" ht="20.100000000000001" customHeight="1">
      <c r="A2045" s="420"/>
      <c r="B2045" s="425"/>
      <c r="C2045" s="420"/>
      <c r="D2045" s="420"/>
      <c r="E2045" s="420"/>
      <c r="F2045" s="420"/>
      <c r="G2045" s="429"/>
      <c r="H2045" s="429"/>
    </row>
    <row r="2046" spans="1:8" ht="20.100000000000001" customHeight="1">
      <c r="A2046" s="420"/>
      <c r="B2046" s="425"/>
      <c r="C2046" s="420"/>
      <c r="D2046" s="420"/>
      <c r="E2046" s="420"/>
      <c r="F2046" s="420"/>
      <c r="G2046" s="429"/>
      <c r="H2046" s="429"/>
    </row>
    <row r="2047" spans="1:8" ht="20.100000000000001" customHeight="1">
      <c r="A2047" s="420"/>
      <c r="B2047" s="425"/>
      <c r="C2047" s="420"/>
      <c r="D2047" s="420"/>
      <c r="E2047" s="420"/>
      <c r="F2047" s="420"/>
      <c r="G2047" s="429"/>
      <c r="H2047" s="429"/>
    </row>
    <row r="2048" spans="1:8" ht="20.100000000000001" customHeight="1">
      <c r="A2048" s="420"/>
      <c r="B2048" s="425"/>
      <c r="C2048" s="420"/>
      <c r="D2048" s="420"/>
      <c r="E2048" s="420"/>
      <c r="F2048" s="420"/>
      <c r="G2048" s="429"/>
      <c r="H2048" s="429"/>
    </row>
    <row r="2049" spans="1:8" ht="20.100000000000001" customHeight="1">
      <c r="A2049" s="420"/>
      <c r="B2049" s="425"/>
      <c r="C2049" s="420"/>
      <c r="D2049" s="420"/>
      <c r="E2049" s="420"/>
      <c r="F2049" s="420"/>
      <c r="G2049" s="429"/>
      <c r="H2049" s="429"/>
    </row>
    <row r="2050" spans="1:8" ht="20.100000000000001" customHeight="1">
      <c r="A2050" s="420"/>
      <c r="B2050" s="425"/>
      <c r="C2050" s="420"/>
      <c r="D2050" s="420"/>
      <c r="E2050" s="420"/>
      <c r="F2050" s="420"/>
      <c r="G2050" s="429"/>
      <c r="H2050" s="429"/>
    </row>
    <row r="2051" spans="1:8" ht="20.100000000000001" customHeight="1">
      <c r="A2051" s="420"/>
      <c r="B2051" s="425"/>
      <c r="C2051" s="420"/>
      <c r="D2051" s="420"/>
      <c r="E2051" s="420"/>
      <c r="F2051" s="420"/>
      <c r="G2051" s="429"/>
      <c r="H2051" s="429"/>
    </row>
    <row r="2052" spans="1:8" ht="20.100000000000001" customHeight="1">
      <c r="A2052" s="420"/>
      <c r="B2052" s="425"/>
      <c r="C2052" s="420"/>
      <c r="D2052" s="420"/>
      <c r="E2052" s="420"/>
      <c r="F2052" s="420"/>
      <c r="G2052" s="429"/>
      <c r="H2052" s="429"/>
    </row>
    <row r="2053" spans="1:8" ht="20.100000000000001" customHeight="1">
      <c r="A2053" s="420"/>
      <c r="B2053" s="425"/>
      <c r="C2053" s="420"/>
      <c r="D2053" s="420"/>
      <c r="E2053" s="420"/>
      <c r="F2053" s="420"/>
      <c r="G2053" s="429"/>
      <c r="H2053" s="429"/>
    </row>
    <row r="2054" spans="1:8" ht="20.100000000000001" customHeight="1">
      <c r="A2054" s="420"/>
      <c r="B2054" s="425"/>
      <c r="C2054" s="420"/>
      <c r="D2054" s="420"/>
      <c r="E2054" s="420"/>
      <c r="F2054" s="420"/>
      <c r="G2054" s="429"/>
      <c r="H2054" s="429"/>
    </row>
    <row r="2055" spans="1:8" ht="20.100000000000001" customHeight="1">
      <c r="A2055" s="420"/>
      <c r="B2055" s="425"/>
      <c r="C2055" s="420"/>
      <c r="D2055" s="420"/>
      <c r="E2055" s="420"/>
      <c r="F2055" s="420"/>
      <c r="G2055" s="429"/>
      <c r="H2055" s="429"/>
    </row>
    <row r="2056" spans="1:8" ht="20.100000000000001" customHeight="1">
      <c r="A2056" s="420"/>
      <c r="B2056" s="425"/>
      <c r="C2056" s="420"/>
      <c r="D2056" s="420"/>
      <c r="E2056" s="420"/>
      <c r="F2056" s="420"/>
      <c r="G2056" s="429"/>
      <c r="H2056" s="429"/>
    </row>
    <row r="2057" spans="1:8" ht="20.100000000000001" customHeight="1">
      <c r="A2057" s="420"/>
      <c r="B2057" s="425"/>
      <c r="C2057" s="420"/>
      <c r="D2057" s="420"/>
      <c r="E2057" s="420"/>
      <c r="F2057" s="420"/>
      <c r="G2057" s="429"/>
      <c r="H2057" s="429"/>
    </row>
    <row r="2058" spans="1:8" ht="20.100000000000001" customHeight="1">
      <c r="A2058" s="420"/>
      <c r="B2058" s="425"/>
      <c r="C2058" s="420"/>
      <c r="D2058" s="420"/>
      <c r="E2058" s="420"/>
      <c r="F2058" s="420"/>
      <c r="G2058" s="429"/>
      <c r="H2058" s="429"/>
    </row>
    <row r="2059" spans="1:8" ht="20.100000000000001" customHeight="1">
      <c r="A2059" s="420"/>
      <c r="B2059" s="425"/>
      <c r="C2059" s="420"/>
      <c r="D2059" s="420"/>
      <c r="E2059" s="420"/>
      <c r="F2059" s="420"/>
      <c r="G2059" s="429"/>
      <c r="H2059" s="429"/>
    </row>
    <row r="2060" spans="1:8" ht="20.100000000000001" customHeight="1">
      <c r="A2060" s="420"/>
      <c r="B2060" s="425"/>
      <c r="C2060" s="420"/>
      <c r="D2060" s="420"/>
      <c r="E2060" s="420"/>
      <c r="F2060" s="420"/>
      <c r="G2060" s="429"/>
      <c r="H2060" s="429"/>
    </row>
    <row r="2061" spans="1:8" ht="20.100000000000001" customHeight="1">
      <c r="A2061" s="420"/>
      <c r="B2061" s="425"/>
      <c r="C2061" s="420"/>
      <c r="D2061" s="420"/>
      <c r="E2061" s="420"/>
      <c r="F2061" s="420"/>
      <c r="G2061" s="429"/>
      <c r="H2061" s="429"/>
    </row>
    <row r="2062" spans="1:8" ht="20.100000000000001" customHeight="1">
      <c r="A2062" s="420"/>
      <c r="B2062" s="425"/>
      <c r="C2062" s="420"/>
      <c r="D2062" s="420"/>
      <c r="E2062" s="420"/>
      <c r="F2062" s="420"/>
      <c r="G2062" s="429"/>
      <c r="H2062" s="429"/>
    </row>
    <row r="2063" spans="1:8" ht="20.100000000000001" customHeight="1">
      <c r="A2063" s="420"/>
      <c r="B2063" s="425"/>
      <c r="C2063" s="420"/>
      <c r="D2063" s="420"/>
      <c r="E2063" s="420"/>
      <c r="F2063" s="420"/>
      <c r="G2063" s="429"/>
      <c r="H2063" s="429"/>
    </row>
    <row r="2064" spans="1:8" ht="20.100000000000001" customHeight="1">
      <c r="A2064" s="420"/>
      <c r="B2064" s="425"/>
      <c r="C2064" s="420"/>
      <c r="D2064" s="420"/>
      <c r="E2064" s="420"/>
      <c r="F2064" s="420"/>
      <c r="G2064" s="429"/>
      <c r="H2064" s="429"/>
    </row>
    <row r="2065" spans="1:8" ht="20.100000000000001" customHeight="1">
      <c r="A2065" s="420"/>
      <c r="B2065" s="425"/>
      <c r="C2065" s="420"/>
      <c r="D2065" s="420"/>
      <c r="E2065" s="420"/>
      <c r="F2065" s="420"/>
      <c r="G2065" s="429"/>
      <c r="H2065" s="429"/>
    </row>
    <row r="2066" spans="1:8" ht="20.100000000000001" customHeight="1">
      <c r="A2066" s="420"/>
      <c r="B2066" s="425"/>
      <c r="C2066" s="420"/>
      <c r="D2066" s="420"/>
      <c r="E2066" s="420"/>
      <c r="F2066" s="420"/>
      <c r="G2066" s="429"/>
      <c r="H2066" s="429"/>
    </row>
    <row r="2067" spans="1:8" ht="20.100000000000001" customHeight="1">
      <c r="A2067" s="420"/>
      <c r="B2067" s="425"/>
      <c r="C2067" s="420"/>
      <c r="D2067" s="420"/>
      <c r="E2067" s="420"/>
      <c r="F2067" s="420"/>
      <c r="G2067" s="429"/>
      <c r="H2067" s="429"/>
    </row>
    <row r="2068" spans="1:8" ht="20.100000000000001" customHeight="1">
      <c r="A2068" s="420"/>
      <c r="B2068" s="425"/>
      <c r="C2068" s="420"/>
      <c r="D2068" s="420"/>
      <c r="E2068" s="420"/>
      <c r="F2068" s="420"/>
      <c r="G2068" s="429"/>
      <c r="H2068" s="429"/>
    </row>
    <row r="2069" spans="1:8" ht="20.100000000000001" customHeight="1">
      <c r="A2069" s="420"/>
      <c r="B2069" s="425"/>
      <c r="C2069" s="420"/>
      <c r="D2069" s="420"/>
      <c r="E2069" s="420"/>
      <c r="F2069" s="420"/>
      <c r="G2069" s="429"/>
      <c r="H2069" s="429"/>
    </row>
    <row r="2070" spans="1:8" ht="20.100000000000001" customHeight="1">
      <c r="A2070" s="420"/>
      <c r="B2070" s="425"/>
      <c r="C2070" s="420"/>
      <c r="D2070" s="420"/>
      <c r="E2070" s="420"/>
      <c r="F2070" s="420"/>
      <c r="G2070" s="429"/>
      <c r="H2070" s="429"/>
    </row>
    <row r="2071" spans="1:8" ht="20.100000000000001" customHeight="1">
      <c r="A2071" s="420"/>
      <c r="B2071" s="425"/>
      <c r="C2071" s="420"/>
      <c r="D2071" s="420"/>
      <c r="E2071" s="420"/>
      <c r="F2071" s="420"/>
      <c r="G2071" s="429"/>
      <c r="H2071" s="429"/>
    </row>
    <row r="2072" spans="1:8" ht="20.100000000000001" customHeight="1">
      <c r="A2072" s="420"/>
      <c r="B2072" s="425"/>
      <c r="C2072" s="420"/>
      <c r="D2072" s="420"/>
      <c r="E2072" s="420"/>
      <c r="F2072" s="420"/>
      <c r="G2072" s="429"/>
      <c r="H2072" s="429"/>
    </row>
    <row r="2073" spans="1:8" ht="20.100000000000001" customHeight="1">
      <c r="A2073" s="420"/>
      <c r="B2073" s="425"/>
      <c r="C2073" s="420"/>
      <c r="D2073" s="420"/>
      <c r="E2073" s="420"/>
      <c r="F2073" s="420"/>
      <c r="G2073" s="429"/>
      <c r="H2073" s="429"/>
    </row>
    <row r="2074" spans="1:8" ht="20.100000000000001" customHeight="1">
      <c r="A2074" s="420"/>
      <c r="B2074" s="425"/>
      <c r="C2074" s="420"/>
      <c r="D2074" s="420"/>
      <c r="E2074" s="420"/>
      <c r="F2074" s="420"/>
      <c r="G2074" s="429"/>
      <c r="H2074" s="429"/>
    </row>
    <row r="2075" spans="1:8" ht="20.100000000000001" customHeight="1">
      <c r="A2075" s="420"/>
      <c r="B2075" s="425"/>
      <c r="C2075" s="420"/>
      <c r="D2075" s="420"/>
      <c r="E2075" s="420"/>
      <c r="F2075" s="420"/>
      <c r="G2075" s="429"/>
      <c r="H2075" s="429"/>
    </row>
    <row r="2076" spans="1:8" ht="20.100000000000001" customHeight="1">
      <c r="A2076" s="420"/>
      <c r="B2076" s="425"/>
      <c r="C2076" s="420"/>
      <c r="D2076" s="420"/>
      <c r="E2076" s="420"/>
      <c r="F2076" s="420"/>
      <c r="G2076" s="429"/>
      <c r="H2076" s="429"/>
    </row>
    <row r="2077" spans="1:8" ht="20.100000000000001" customHeight="1">
      <c r="A2077" s="420"/>
      <c r="B2077" s="425"/>
      <c r="C2077" s="420"/>
      <c r="D2077" s="420"/>
      <c r="E2077" s="420"/>
      <c r="F2077" s="420"/>
      <c r="G2077" s="429"/>
      <c r="H2077" s="429"/>
    </row>
    <row r="2078" spans="1:8" ht="20.100000000000001" customHeight="1">
      <c r="A2078" s="420"/>
      <c r="B2078" s="425"/>
      <c r="C2078" s="420"/>
      <c r="D2078" s="420"/>
      <c r="E2078" s="420"/>
      <c r="F2078" s="420"/>
      <c r="G2078" s="429"/>
      <c r="H2078" s="429"/>
    </row>
    <row r="2079" spans="1:8" ht="20.100000000000001" customHeight="1">
      <c r="A2079" s="420"/>
      <c r="B2079" s="425"/>
      <c r="C2079" s="420"/>
      <c r="D2079" s="420"/>
      <c r="E2079" s="420"/>
      <c r="F2079" s="420"/>
      <c r="G2079" s="429"/>
      <c r="H2079" s="429"/>
    </row>
    <row r="2080" spans="1:8" ht="20.100000000000001" customHeight="1">
      <c r="A2080" s="420"/>
      <c r="B2080" s="425"/>
      <c r="C2080" s="420"/>
      <c r="D2080" s="420"/>
      <c r="E2080" s="420"/>
      <c r="F2080" s="420"/>
      <c r="G2080" s="429"/>
      <c r="H2080" s="429"/>
    </row>
    <row r="2081" spans="1:8" ht="20.100000000000001" customHeight="1">
      <c r="A2081" s="420"/>
      <c r="B2081" s="425"/>
      <c r="C2081" s="420"/>
      <c r="D2081" s="420"/>
      <c r="E2081" s="420"/>
      <c r="F2081" s="420"/>
      <c r="G2081" s="429"/>
      <c r="H2081" s="429"/>
    </row>
    <row r="2082" spans="1:8" ht="20.100000000000001" customHeight="1">
      <c r="A2082" s="420"/>
      <c r="B2082" s="425"/>
      <c r="C2082" s="420"/>
      <c r="D2082" s="420"/>
      <c r="E2082" s="420"/>
      <c r="F2082" s="420"/>
      <c r="G2082" s="429"/>
      <c r="H2082" s="429"/>
    </row>
    <row r="2083" spans="1:8" ht="20.100000000000001" customHeight="1">
      <c r="A2083" s="420"/>
      <c r="B2083" s="425"/>
      <c r="C2083" s="420"/>
      <c r="D2083" s="420"/>
      <c r="E2083" s="420"/>
      <c r="F2083" s="420"/>
      <c r="G2083" s="429"/>
      <c r="H2083" s="429"/>
    </row>
    <row r="2084" spans="1:8" ht="20.100000000000001" customHeight="1">
      <c r="A2084" s="420"/>
      <c r="B2084" s="425"/>
      <c r="C2084" s="420"/>
      <c r="D2084" s="420"/>
      <c r="E2084" s="420"/>
      <c r="F2084" s="420"/>
      <c r="G2084" s="429"/>
      <c r="H2084" s="429"/>
    </row>
    <row r="2085" spans="1:8" ht="20.100000000000001" customHeight="1">
      <c r="A2085" s="420"/>
      <c r="B2085" s="425"/>
      <c r="C2085" s="420"/>
      <c r="D2085" s="420"/>
      <c r="E2085" s="420"/>
      <c r="F2085" s="420"/>
      <c r="G2085" s="429"/>
      <c r="H2085" s="429"/>
    </row>
    <row r="2086" spans="1:8" ht="20.100000000000001" customHeight="1">
      <c r="A2086" s="420"/>
      <c r="B2086" s="425"/>
      <c r="C2086" s="420"/>
      <c r="D2086" s="420"/>
      <c r="E2086" s="420"/>
      <c r="F2086" s="420"/>
      <c r="G2086" s="429"/>
      <c r="H2086" s="429"/>
    </row>
    <row r="2087" spans="1:8" ht="20.100000000000001" customHeight="1">
      <c r="A2087" s="420"/>
      <c r="B2087" s="425"/>
      <c r="C2087" s="420"/>
      <c r="D2087" s="420"/>
      <c r="E2087" s="420"/>
      <c r="F2087" s="420"/>
      <c r="G2087" s="429"/>
      <c r="H2087" s="429"/>
    </row>
    <row r="2088" spans="1:8" ht="20.100000000000001" customHeight="1">
      <c r="A2088" s="420"/>
      <c r="B2088" s="425"/>
      <c r="C2088" s="420"/>
      <c r="D2088" s="420"/>
      <c r="E2088" s="420"/>
      <c r="F2088" s="420"/>
      <c r="G2088" s="429"/>
      <c r="H2088" s="429"/>
    </row>
    <row r="2089" spans="1:8" ht="20.100000000000001" customHeight="1">
      <c r="A2089" s="420"/>
      <c r="B2089" s="425"/>
      <c r="C2089" s="420"/>
      <c r="D2089" s="420"/>
      <c r="E2089" s="420"/>
      <c r="F2089" s="420"/>
      <c r="G2089" s="429"/>
      <c r="H2089" s="429"/>
    </row>
    <row r="2090" spans="1:8" ht="20.100000000000001" customHeight="1">
      <c r="A2090" s="420"/>
      <c r="B2090" s="425"/>
      <c r="C2090" s="420"/>
      <c r="D2090" s="420"/>
      <c r="E2090" s="420"/>
      <c r="F2090" s="420"/>
      <c r="G2090" s="429"/>
      <c r="H2090" s="429"/>
    </row>
    <row r="2091" spans="1:8" ht="20.100000000000001" customHeight="1">
      <c r="A2091" s="420"/>
      <c r="B2091" s="425"/>
      <c r="C2091" s="420"/>
      <c r="D2091" s="420"/>
      <c r="E2091" s="420"/>
      <c r="F2091" s="420"/>
      <c r="G2091" s="429"/>
      <c r="H2091" s="429"/>
    </row>
    <row r="2092" spans="1:8" ht="20.100000000000001" customHeight="1">
      <c r="A2092" s="420"/>
      <c r="B2092" s="425"/>
      <c r="C2092" s="420"/>
      <c r="D2092" s="420"/>
      <c r="E2092" s="420"/>
      <c r="F2092" s="420"/>
      <c r="G2092" s="429"/>
      <c r="H2092" s="429"/>
    </row>
    <row r="2093" spans="1:8" ht="20.100000000000001" customHeight="1">
      <c r="A2093" s="420"/>
      <c r="B2093" s="425"/>
      <c r="C2093" s="420"/>
      <c r="D2093" s="420"/>
      <c r="E2093" s="420"/>
      <c r="F2093" s="420"/>
      <c r="G2093" s="429"/>
      <c r="H2093" s="429"/>
    </row>
    <row r="2094" spans="1:8" ht="20.100000000000001" customHeight="1">
      <c r="A2094" s="420"/>
      <c r="B2094" s="425"/>
      <c r="C2094" s="420"/>
      <c r="D2094" s="420"/>
      <c r="E2094" s="420"/>
      <c r="F2094" s="420"/>
      <c r="G2094" s="429"/>
      <c r="H2094" s="429"/>
    </row>
    <row r="2095" spans="1:8" ht="20.100000000000001" customHeight="1">
      <c r="A2095" s="420"/>
      <c r="B2095" s="425"/>
      <c r="C2095" s="420"/>
      <c r="D2095" s="420"/>
      <c r="E2095" s="420"/>
      <c r="F2095" s="420"/>
      <c r="G2095" s="429"/>
      <c r="H2095" s="429"/>
    </row>
    <row r="2096" spans="1:8" ht="20.100000000000001" customHeight="1">
      <c r="A2096" s="420"/>
      <c r="B2096" s="425"/>
      <c r="C2096" s="420"/>
      <c r="D2096" s="420"/>
      <c r="E2096" s="420"/>
      <c r="F2096" s="420"/>
      <c r="G2096" s="429"/>
      <c r="H2096" s="429"/>
    </row>
    <row r="2097" spans="1:8" ht="20.100000000000001" customHeight="1">
      <c r="A2097" s="420"/>
      <c r="B2097" s="425"/>
      <c r="C2097" s="420"/>
      <c r="D2097" s="420"/>
      <c r="E2097" s="420"/>
      <c r="F2097" s="420"/>
      <c r="G2097" s="429"/>
      <c r="H2097" s="429"/>
    </row>
    <row r="2098" spans="1:8" ht="20.100000000000001" customHeight="1">
      <c r="A2098" s="420"/>
      <c r="B2098" s="425"/>
      <c r="C2098" s="420"/>
      <c r="D2098" s="420"/>
      <c r="E2098" s="420"/>
      <c r="F2098" s="420"/>
      <c r="G2098" s="429"/>
      <c r="H2098" s="429"/>
    </row>
    <row r="2099" spans="1:8" ht="20.100000000000001" customHeight="1">
      <c r="A2099" s="420"/>
      <c r="B2099" s="425"/>
      <c r="C2099" s="420"/>
      <c r="D2099" s="420"/>
      <c r="E2099" s="420"/>
      <c r="F2099" s="420"/>
      <c r="G2099" s="429"/>
      <c r="H2099" s="429"/>
    </row>
    <row r="2100" spans="1:8" ht="20.100000000000001" customHeight="1">
      <c r="A2100" s="420"/>
      <c r="B2100" s="425"/>
      <c r="C2100" s="420"/>
      <c r="D2100" s="420"/>
      <c r="E2100" s="420"/>
      <c r="F2100" s="420"/>
      <c r="G2100" s="429"/>
      <c r="H2100" s="429"/>
    </row>
    <row r="2101" spans="1:8" ht="20.100000000000001" customHeight="1">
      <c r="A2101" s="420"/>
      <c r="B2101" s="425"/>
      <c r="C2101" s="420"/>
      <c r="D2101" s="420"/>
      <c r="E2101" s="420"/>
      <c r="F2101" s="420"/>
      <c r="G2101" s="429"/>
      <c r="H2101" s="429"/>
    </row>
    <row r="2102" spans="1:8" ht="20.100000000000001" customHeight="1">
      <c r="A2102" s="420"/>
      <c r="B2102" s="425"/>
      <c r="C2102" s="420"/>
      <c r="D2102" s="420"/>
      <c r="E2102" s="420"/>
      <c r="F2102" s="420"/>
      <c r="G2102" s="429"/>
      <c r="H2102" s="429"/>
    </row>
    <row r="2103" spans="1:8" ht="20.100000000000001" customHeight="1">
      <c r="A2103" s="420"/>
      <c r="B2103" s="425"/>
      <c r="C2103" s="420"/>
      <c r="D2103" s="420"/>
      <c r="E2103" s="420"/>
      <c r="F2103" s="420"/>
      <c r="G2103" s="429"/>
      <c r="H2103" s="429"/>
    </row>
    <row r="2104" spans="1:8" ht="20.100000000000001" customHeight="1">
      <c r="A2104" s="420"/>
      <c r="B2104" s="425"/>
      <c r="C2104" s="420"/>
      <c r="D2104" s="420"/>
      <c r="E2104" s="420"/>
      <c r="F2104" s="420"/>
      <c r="G2104" s="429"/>
      <c r="H2104" s="429"/>
    </row>
    <row r="2105" spans="1:8" ht="20.100000000000001" customHeight="1">
      <c r="A2105" s="420"/>
      <c r="B2105" s="425"/>
      <c r="C2105" s="420"/>
      <c r="D2105" s="420"/>
      <c r="E2105" s="420"/>
      <c r="F2105" s="420"/>
      <c r="G2105" s="429"/>
      <c r="H2105" s="429"/>
    </row>
    <row r="2106" spans="1:8" ht="20.100000000000001" customHeight="1">
      <c r="A2106" s="420"/>
      <c r="B2106" s="425"/>
      <c r="C2106" s="420"/>
      <c r="D2106" s="420"/>
      <c r="E2106" s="420"/>
      <c r="F2106" s="420"/>
      <c r="G2106" s="429"/>
      <c r="H2106" s="429"/>
    </row>
    <row r="2107" spans="1:8" ht="20.100000000000001" customHeight="1">
      <c r="A2107" s="420"/>
      <c r="B2107" s="425"/>
      <c r="C2107" s="420"/>
      <c r="D2107" s="420"/>
      <c r="E2107" s="420"/>
      <c r="F2107" s="420"/>
      <c r="G2107" s="429"/>
      <c r="H2107" s="429"/>
    </row>
    <row r="2108" spans="1:8" ht="20.100000000000001" customHeight="1">
      <c r="A2108" s="420"/>
      <c r="B2108" s="425"/>
      <c r="C2108" s="420"/>
      <c r="D2108" s="420"/>
      <c r="E2108" s="420"/>
      <c r="F2108" s="420"/>
      <c r="G2108" s="429"/>
      <c r="H2108" s="429"/>
    </row>
    <row r="2109" spans="1:8" ht="20.100000000000001" customHeight="1">
      <c r="A2109" s="420"/>
      <c r="B2109" s="425"/>
      <c r="C2109" s="420"/>
      <c r="D2109" s="420"/>
      <c r="E2109" s="420"/>
      <c r="F2109" s="420"/>
      <c r="G2109" s="429"/>
      <c r="H2109" s="429"/>
    </row>
    <row r="2110" spans="1:8" ht="20.100000000000001" customHeight="1">
      <c r="A2110" s="420"/>
      <c r="B2110" s="425"/>
      <c r="C2110" s="420"/>
      <c r="D2110" s="420"/>
      <c r="E2110" s="420"/>
      <c r="F2110" s="420"/>
      <c r="G2110" s="429"/>
      <c r="H2110" s="429"/>
    </row>
    <row r="2111" spans="1:8" ht="20.100000000000001" customHeight="1">
      <c r="A2111" s="420"/>
      <c r="B2111" s="425"/>
      <c r="C2111" s="420"/>
      <c r="D2111" s="420"/>
      <c r="E2111" s="420"/>
      <c r="F2111" s="420"/>
      <c r="G2111" s="429"/>
      <c r="H2111" s="429"/>
    </row>
    <row r="2112" spans="1:8" ht="20.100000000000001" customHeight="1">
      <c r="A2112" s="420"/>
      <c r="B2112" s="425"/>
      <c r="C2112" s="420"/>
      <c r="D2112" s="420"/>
      <c r="E2112" s="420"/>
      <c r="F2112" s="420"/>
      <c r="G2112" s="429"/>
      <c r="H2112" s="429"/>
    </row>
    <row r="2113" spans="1:8" ht="20.100000000000001" customHeight="1">
      <c r="A2113" s="420"/>
      <c r="B2113" s="425"/>
      <c r="C2113" s="420"/>
      <c r="D2113" s="420"/>
      <c r="E2113" s="420"/>
      <c r="F2113" s="420"/>
      <c r="G2113" s="429"/>
      <c r="H2113" s="429"/>
    </row>
    <row r="2114" spans="1:8" ht="20.100000000000001" customHeight="1">
      <c r="A2114" s="420"/>
      <c r="B2114" s="425"/>
      <c r="C2114" s="420"/>
      <c r="D2114" s="420"/>
      <c r="E2114" s="420"/>
      <c r="F2114" s="420"/>
      <c r="G2114" s="429"/>
      <c r="H2114" s="429"/>
    </row>
    <row r="2115" spans="1:8" ht="20.100000000000001" customHeight="1">
      <c r="A2115" s="420"/>
      <c r="B2115" s="425"/>
      <c r="C2115" s="420"/>
      <c r="D2115" s="420"/>
      <c r="E2115" s="420"/>
      <c r="F2115" s="420"/>
      <c r="G2115" s="429"/>
      <c r="H2115" s="429"/>
    </row>
    <row r="2116" spans="1:8" ht="20.100000000000001" customHeight="1">
      <c r="A2116" s="420"/>
      <c r="B2116" s="425"/>
      <c r="C2116" s="420"/>
      <c r="D2116" s="420"/>
      <c r="E2116" s="420"/>
      <c r="F2116" s="420"/>
      <c r="G2116" s="429"/>
      <c r="H2116" s="429"/>
    </row>
    <row r="2117" spans="1:8" ht="20.100000000000001" customHeight="1">
      <c r="A2117" s="420"/>
      <c r="B2117" s="425"/>
      <c r="C2117" s="420"/>
      <c r="D2117" s="420"/>
      <c r="E2117" s="420"/>
      <c r="F2117" s="420"/>
      <c r="G2117" s="429"/>
      <c r="H2117" s="429"/>
    </row>
    <row r="2118" spans="1:8" ht="20.100000000000001" customHeight="1">
      <c r="A2118" s="420"/>
      <c r="B2118" s="425"/>
      <c r="C2118" s="420"/>
      <c r="D2118" s="420"/>
      <c r="E2118" s="420"/>
      <c r="F2118" s="420"/>
      <c r="G2118" s="429"/>
      <c r="H2118" s="429"/>
    </row>
    <row r="2119" spans="1:8" ht="20.100000000000001" customHeight="1">
      <c r="A2119" s="420"/>
      <c r="B2119" s="425"/>
      <c r="C2119" s="420"/>
      <c r="D2119" s="420"/>
      <c r="E2119" s="420"/>
      <c r="F2119" s="420"/>
      <c r="G2119" s="429"/>
      <c r="H2119" s="429"/>
    </row>
    <row r="2120" spans="1:8" ht="20.100000000000001" customHeight="1">
      <c r="A2120" s="420"/>
      <c r="B2120" s="425"/>
      <c r="C2120" s="420"/>
      <c r="D2120" s="420"/>
      <c r="E2120" s="420"/>
      <c r="F2120" s="420"/>
      <c r="G2120" s="429"/>
      <c r="H2120" s="429"/>
    </row>
    <row r="2121" spans="1:8" ht="20.100000000000001" customHeight="1">
      <c r="A2121" s="420"/>
      <c r="B2121" s="425"/>
      <c r="C2121" s="420"/>
      <c r="D2121" s="420"/>
      <c r="E2121" s="420"/>
      <c r="F2121" s="420"/>
      <c r="G2121" s="429"/>
      <c r="H2121" s="429"/>
    </row>
    <row r="2122" spans="1:8" ht="20.100000000000001" customHeight="1">
      <c r="A2122" s="420"/>
      <c r="B2122" s="425"/>
      <c r="C2122" s="420"/>
      <c r="D2122" s="420"/>
      <c r="E2122" s="420"/>
      <c r="F2122" s="420"/>
      <c r="G2122" s="429"/>
      <c r="H2122" s="429"/>
    </row>
    <row r="2123" spans="1:8" ht="20.100000000000001" customHeight="1">
      <c r="A2123" s="420"/>
      <c r="B2123" s="425"/>
      <c r="C2123" s="420"/>
      <c r="D2123" s="420"/>
      <c r="E2123" s="420"/>
      <c r="F2123" s="420"/>
      <c r="G2123" s="429"/>
      <c r="H2123" s="429"/>
    </row>
    <row r="2124" spans="1:8" ht="20.100000000000001" customHeight="1">
      <c r="A2124" s="420"/>
      <c r="B2124" s="425"/>
      <c r="C2124" s="420"/>
      <c r="D2124" s="420"/>
      <c r="E2124" s="420"/>
      <c r="F2124" s="420"/>
      <c r="G2124" s="429"/>
      <c r="H2124" s="429"/>
    </row>
    <row r="2125" spans="1:8" ht="20.100000000000001" customHeight="1">
      <c r="A2125" s="420"/>
      <c r="B2125" s="425"/>
      <c r="C2125" s="420"/>
      <c r="D2125" s="420"/>
      <c r="E2125" s="420"/>
      <c r="F2125" s="420"/>
      <c r="G2125" s="429"/>
      <c r="H2125" s="429"/>
    </row>
    <row r="2126" spans="1:8" ht="20.100000000000001" customHeight="1">
      <c r="A2126" s="420"/>
      <c r="B2126" s="425"/>
      <c r="C2126" s="420"/>
      <c r="D2126" s="420"/>
      <c r="E2126" s="420"/>
      <c r="F2126" s="420"/>
      <c r="G2126" s="429"/>
      <c r="H2126" s="429"/>
    </row>
    <row r="2127" spans="1:8" ht="20.100000000000001" customHeight="1">
      <c r="A2127" s="420"/>
      <c r="B2127" s="425"/>
      <c r="C2127" s="420"/>
      <c r="D2127" s="420"/>
      <c r="E2127" s="420"/>
      <c r="F2127" s="420"/>
      <c r="G2127" s="429"/>
      <c r="H2127" s="429"/>
    </row>
    <row r="2128" spans="1:8" ht="20.100000000000001" customHeight="1">
      <c r="A2128" s="420"/>
      <c r="B2128" s="425"/>
      <c r="C2128" s="420"/>
      <c r="D2128" s="420"/>
      <c r="E2128" s="420"/>
      <c r="F2128" s="420"/>
      <c r="G2128" s="429"/>
      <c r="H2128" s="429"/>
    </row>
    <row r="2129" spans="1:8" ht="20.100000000000001" customHeight="1">
      <c r="A2129" s="420"/>
      <c r="B2129" s="425"/>
      <c r="C2129" s="420"/>
      <c r="D2129" s="420"/>
      <c r="E2129" s="420"/>
      <c r="F2129" s="420"/>
      <c r="G2129" s="429"/>
      <c r="H2129" s="429"/>
    </row>
    <row r="2130" spans="1:8" ht="20.100000000000001" customHeight="1">
      <c r="A2130" s="420"/>
      <c r="B2130" s="425"/>
      <c r="C2130" s="420"/>
      <c r="D2130" s="420"/>
      <c r="E2130" s="420"/>
      <c r="F2130" s="420"/>
      <c r="G2130" s="429"/>
      <c r="H2130" s="429"/>
    </row>
    <row r="2131" spans="1:8" ht="20.100000000000001" customHeight="1">
      <c r="A2131" s="420"/>
      <c r="B2131" s="425"/>
      <c r="C2131" s="420"/>
      <c r="D2131" s="420"/>
      <c r="E2131" s="420"/>
      <c r="F2131" s="420"/>
      <c r="G2131" s="429"/>
      <c r="H2131" s="429"/>
    </row>
    <row r="2132" spans="1:8" ht="20.100000000000001" customHeight="1">
      <c r="A2132" s="420"/>
      <c r="B2132" s="425"/>
      <c r="C2132" s="420"/>
      <c r="D2132" s="420"/>
      <c r="E2132" s="420"/>
      <c r="F2132" s="420"/>
      <c r="G2132" s="429"/>
      <c r="H2132" s="429"/>
    </row>
    <row r="2133" spans="1:8" ht="20.100000000000001" customHeight="1">
      <c r="A2133" s="420"/>
      <c r="B2133" s="425"/>
      <c r="C2133" s="420"/>
      <c r="D2133" s="420"/>
      <c r="E2133" s="420"/>
      <c r="F2133" s="420"/>
      <c r="G2133" s="429"/>
      <c r="H2133" s="429"/>
    </row>
    <row r="2134" spans="1:8" ht="20.100000000000001" customHeight="1">
      <c r="A2134" s="420"/>
      <c r="B2134" s="425"/>
      <c r="C2134" s="420"/>
      <c r="D2134" s="420"/>
      <c r="E2134" s="420"/>
      <c r="F2134" s="420"/>
      <c r="G2134" s="429"/>
      <c r="H2134" s="429"/>
    </row>
    <row r="2135" spans="1:8" ht="20.100000000000001" customHeight="1">
      <c r="A2135" s="420"/>
      <c r="B2135" s="425"/>
      <c r="C2135" s="420"/>
      <c r="D2135" s="420"/>
      <c r="E2135" s="420"/>
      <c r="F2135" s="420"/>
      <c r="G2135" s="429"/>
      <c r="H2135" s="429"/>
    </row>
    <row r="2136" spans="1:8" ht="20.100000000000001" customHeight="1">
      <c r="A2136" s="420"/>
      <c r="B2136" s="425"/>
      <c r="C2136" s="420"/>
      <c r="D2136" s="420"/>
      <c r="E2136" s="420"/>
      <c r="F2136" s="420"/>
      <c r="G2136" s="429"/>
      <c r="H2136" s="429"/>
    </row>
    <row r="2137" spans="1:8" ht="20.100000000000001" customHeight="1">
      <c r="A2137" s="420"/>
      <c r="B2137" s="425"/>
      <c r="C2137" s="420"/>
      <c r="D2137" s="420"/>
      <c r="E2137" s="420"/>
      <c r="F2137" s="420"/>
      <c r="G2137" s="429"/>
      <c r="H2137" s="429"/>
    </row>
    <row r="2138" spans="1:8" ht="20.100000000000001" customHeight="1">
      <c r="A2138" s="420"/>
      <c r="B2138" s="425"/>
      <c r="C2138" s="420"/>
      <c r="D2138" s="420"/>
      <c r="E2138" s="420"/>
      <c r="F2138" s="420"/>
      <c r="G2138" s="429"/>
      <c r="H2138" s="429"/>
    </row>
    <row r="2139" spans="1:8" ht="20.100000000000001" customHeight="1">
      <c r="A2139" s="420"/>
      <c r="B2139" s="425"/>
      <c r="C2139" s="420"/>
      <c r="D2139" s="420"/>
      <c r="E2139" s="420"/>
      <c r="F2139" s="420"/>
      <c r="G2139" s="429"/>
      <c r="H2139" s="429"/>
    </row>
    <row r="2140" spans="1:8" ht="20.100000000000001" customHeight="1">
      <c r="A2140" s="420"/>
      <c r="B2140" s="425"/>
      <c r="C2140" s="420"/>
      <c r="D2140" s="420"/>
      <c r="E2140" s="420"/>
      <c r="F2140" s="420"/>
      <c r="G2140" s="429"/>
      <c r="H2140" s="429"/>
    </row>
    <row r="2141" spans="1:8" ht="20.100000000000001" customHeight="1">
      <c r="A2141" s="420"/>
      <c r="B2141" s="425"/>
      <c r="C2141" s="420"/>
      <c r="D2141" s="420"/>
      <c r="E2141" s="420"/>
      <c r="F2141" s="420"/>
      <c r="G2141" s="429"/>
      <c r="H2141" s="429"/>
    </row>
    <row r="2142" spans="1:8" ht="20.100000000000001" customHeight="1">
      <c r="A2142" s="420"/>
      <c r="B2142" s="425"/>
      <c r="C2142" s="420"/>
      <c r="D2142" s="420"/>
      <c r="E2142" s="420"/>
      <c r="F2142" s="420"/>
      <c r="G2142" s="429"/>
      <c r="H2142" s="429"/>
    </row>
    <row r="2143" spans="1:8" ht="20.100000000000001" customHeight="1">
      <c r="A2143" s="420"/>
      <c r="B2143" s="425"/>
      <c r="C2143" s="420"/>
      <c r="D2143" s="420"/>
      <c r="E2143" s="420"/>
      <c r="F2143" s="420"/>
      <c r="G2143" s="429"/>
      <c r="H2143" s="429"/>
    </row>
    <row r="2144" spans="1:8" ht="20.100000000000001" customHeight="1">
      <c r="A2144" s="420"/>
      <c r="B2144" s="425"/>
      <c r="C2144" s="420"/>
      <c r="D2144" s="420"/>
      <c r="E2144" s="420"/>
      <c r="F2144" s="420"/>
      <c r="G2144" s="429"/>
      <c r="H2144" s="429"/>
    </row>
    <row r="2145" spans="1:8" ht="20.100000000000001" customHeight="1">
      <c r="A2145" s="420"/>
      <c r="B2145" s="425"/>
      <c r="C2145" s="420"/>
      <c r="D2145" s="420"/>
      <c r="E2145" s="420"/>
      <c r="F2145" s="420"/>
      <c r="G2145" s="429"/>
      <c r="H2145" s="429"/>
    </row>
    <row r="2146" spans="1:8" ht="20.100000000000001" customHeight="1">
      <c r="A2146" s="420"/>
      <c r="B2146" s="425"/>
      <c r="C2146" s="420"/>
      <c r="D2146" s="420"/>
      <c r="E2146" s="420"/>
      <c r="F2146" s="420"/>
      <c r="G2146" s="429"/>
      <c r="H2146" s="429"/>
    </row>
    <row r="2147" spans="1:8" ht="20.100000000000001" customHeight="1">
      <c r="A2147" s="420"/>
      <c r="B2147" s="425"/>
      <c r="C2147" s="420"/>
      <c r="D2147" s="420"/>
      <c r="E2147" s="420"/>
      <c r="F2147" s="420"/>
      <c r="G2147" s="429"/>
      <c r="H2147" s="429"/>
    </row>
    <row r="2148" spans="1:8" ht="20.100000000000001" customHeight="1">
      <c r="A2148" s="420"/>
      <c r="B2148" s="425"/>
      <c r="C2148" s="420"/>
      <c r="D2148" s="420"/>
      <c r="E2148" s="420"/>
      <c r="F2148" s="420"/>
      <c r="G2148" s="429"/>
      <c r="H2148" s="429"/>
    </row>
    <row r="2149" spans="1:8" ht="20.100000000000001" customHeight="1">
      <c r="A2149" s="420"/>
      <c r="B2149" s="425"/>
      <c r="C2149" s="420"/>
      <c r="D2149" s="420"/>
      <c r="E2149" s="420"/>
      <c r="F2149" s="420"/>
      <c r="G2149" s="429"/>
      <c r="H2149" s="429"/>
    </row>
    <row r="2150" spans="1:8" ht="20.100000000000001" customHeight="1">
      <c r="A2150" s="420"/>
      <c r="B2150" s="425"/>
      <c r="C2150" s="420"/>
      <c r="D2150" s="420"/>
      <c r="E2150" s="420"/>
      <c r="F2150" s="420"/>
      <c r="G2150" s="429"/>
      <c r="H2150" s="429"/>
    </row>
    <row r="2151" spans="1:8" ht="20.100000000000001" customHeight="1">
      <c r="A2151" s="420"/>
      <c r="B2151" s="425"/>
      <c r="C2151" s="420"/>
      <c r="D2151" s="420"/>
      <c r="E2151" s="420"/>
      <c r="F2151" s="420"/>
      <c r="G2151" s="429"/>
      <c r="H2151" s="429"/>
    </row>
    <row r="2152" spans="1:8" ht="20.100000000000001" customHeight="1">
      <c r="A2152" s="420"/>
      <c r="B2152" s="425"/>
      <c r="C2152" s="420"/>
      <c r="D2152" s="420"/>
      <c r="E2152" s="420"/>
      <c r="F2152" s="420"/>
      <c r="G2152" s="429"/>
      <c r="H2152" s="429"/>
    </row>
    <row r="2153" spans="1:8" ht="20.100000000000001" customHeight="1">
      <c r="A2153" s="420"/>
      <c r="B2153" s="425"/>
      <c r="C2153" s="420"/>
      <c r="D2153" s="420"/>
      <c r="E2153" s="420"/>
      <c r="F2153" s="420"/>
      <c r="G2153" s="429"/>
      <c r="H2153" s="429"/>
    </row>
    <row r="2154" spans="1:8" ht="20.100000000000001" customHeight="1">
      <c r="A2154" s="420"/>
      <c r="B2154" s="425"/>
      <c r="C2154" s="420"/>
      <c r="D2154" s="420"/>
      <c r="E2154" s="420"/>
      <c r="F2154" s="420"/>
      <c r="G2154" s="429"/>
      <c r="H2154" s="429"/>
    </row>
    <row r="2155" spans="1:8" ht="20.100000000000001" customHeight="1">
      <c r="A2155" s="420"/>
      <c r="B2155" s="425"/>
      <c r="C2155" s="420"/>
      <c r="D2155" s="420"/>
      <c r="E2155" s="420"/>
      <c r="F2155" s="420"/>
      <c r="G2155" s="429"/>
      <c r="H2155" s="429"/>
    </row>
    <row r="2156" spans="1:8" ht="20.100000000000001" customHeight="1">
      <c r="A2156" s="420"/>
      <c r="B2156" s="425"/>
      <c r="C2156" s="420"/>
      <c r="D2156" s="420"/>
      <c r="E2156" s="420"/>
      <c r="F2156" s="420"/>
      <c r="G2156" s="429"/>
      <c r="H2156" s="429"/>
    </row>
    <row r="2157" spans="1:8" ht="20.100000000000001" customHeight="1">
      <c r="A2157" s="420"/>
      <c r="B2157" s="425"/>
      <c r="C2157" s="420"/>
      <c r="D2157" s="420"/>
      <c r="E2157" s="420"/>
      <c r="F2157" s="420"/>
      <c r="G2157" s="429"/>
      <c r="H2157" s="429"/>
    </row>
    <row r="2158" spans="1:8" ht="20.100000000000001" customHeight="1">
      <c r="A2158" s="420"/>
      <c r="B2158" s="425"/>
      <c r="C2158" s="420"/>
      <c r="D2158" s="420"/>
      <c r="E2158" s="420"/>
      <c r="F2158" s="420"/>
      <c r="G2158" s="429"/>
      <c r="H2158" s="429"/>
    </row>
    <row r="2159" spans="1:8" ht="20.100000000000001" customHeight="1">
      <c r="A2159" s="420"/>
      <c r="B2159" s="425"/>
      <c r="C2159" s="420"/>
      <c r="D2159" s="420"/>
      <c r="E2159" s="420"/>
      <c r="F2159" s="420"/>
      <c r="G2159" s="429"/>
      <c r="H2159" s="429"/>
    </row>
    <row r="2160" spans="1:8" ht="20.100000000000001" customHeight="1">
      <c r="A2160" s="420"/>
      <c r="B2160" s="425"/>
      <c r="C2160" s="420"/>
      <c r="D2160" s="420"/>
      <c r="E2160" s="420"/>
      <c r="F2160" s="420"/>
      <c r="G2160" s="429"/>
      <c r="H2160" s="429"/>
    </row>
    <row r="2161" spans="1:8" ht="20.100000000000001" customHeight="1">
      <c r="A2161" s="420"/>
      <c r="B2161" s="425"/>
      <c r="C2161" s="420"/>
      <c r="D2161" s="420"/>
      <c r="E2161" s="420"/>
      <c r="F2161" s="420"/>
      <c r="G2161" s="429"/>
      <c r="H2161" s="429"/>
    </row>
    <row r="2162" spans="1:8" ht="20.100000000000001" customHeight="1">
      <c r="A2162" s="420"/>
      <c r="B2162" s="425"/>
      <c r="C2162" s="420"/>
      <c r="D2162" s="420"/>
      <c r="E2162" s="420"/>
      <c r="F2162" s="420"/>
      <c r="G2162" s="429"/>
      <c r="H2162" s="429"/>
    </row>
    <row r="2163" spans="1:8" ht="20.100000000000001" customHeight="1">
      <c r="A2163" s="420"/>
      <c r="B2163" s="425"/>
      <c r="C2163" s="420"/>
      <c r="D2163" s="420"/>
      <c r="E2163" s="420"/>
      <c r="F2163" s="420"/>
      <c r="G2163" s="429"/>
      <c r="H2163" s="429"/>
    </row>
    <row r="2164" spans="1:8" ht="20.100000000000001" customHeight="1">
      <c r="A2164" s="420"/>
      <c r="B2164" s="425"/>
      <c r="C2164" s="420"/>
      <c r="D2164" s="420"/>
      <c r="E2164" s="420"/>
      <c r="F2164" s="420"/>
      <c r="G2164" s="429"/>
      <c r="H2164" s="429"/>
    </row>
    <row r="2165" spans="1:8" ht="20.100000000000001" customHeight="1">
      <c r="A2165" s="420"/>
      <c r="B2165" s="425"/>
      <c r="C2165" s="420"/>
      <c r="D2165" s="420"/>
      <c r="E2165" s="420"/>
      <c r="F2165" s="420"/>
      <c r="G2165" s="429"/>
      <c r="H2165" s="429"/>
    </row>
    <row r="2166" spans="1:8" ht="20.100000000000001" customHeight="1">
      <c r="A2166" s="420"/>
      <c r="B2166" s="425"/>
      <c r="C2166" s="420"/>
      <c r="D2166" s="420"/>
      <c r="E2166" s="420"/>
      <c r="F2166" s="420"/>
      <c r="G2166" s="429"/>
      <c r="H2166" s="429"/>
    </row>
    <row r="2167" spans="1:8" ht="20.100000000000001" customHeight="1">
      <c r="A2167" s="420"/>
      <c r="B2167" s="425"/>
      <c r="C2167" s="420"/>
      <c r="D2167" s="420"/>
      <c r="E2167" s="420"/>
      <c r="F2167" s="420"/>
      <c r="G2167" s="429"/>
      <c r="H2167" s="429"/>
    </row>
    <row r="2168" spans="1:8" ht="20.100000000000001" customHeight="1">
      <c r="A2168" s="420"/>
      <c r="B2168" s="425"/>
      <c r="C2168" s="420"/>
      <c r="D2168" s="420"/>
      <c r="E2168" s="420"/>
      <c r="F2168" s="420"/>
      <c r="G2168" s="429"/>
      <c r="H2168" s="429"/>
    </row>
    <row r="2169" spans="1:8" ht="20.100000000000001" customHeight="1">
      <c r="A2169" s="420"/>
      <c r="B2169" s="425"/>
      <c r="C2169" s="420"/>
      <c r="D2169" s="420"/>
      <c r="E2169" s="420"/>
      <c r="F2169" s="420"/>
      <c r="G2169" s="429"/>
      <c r="H2169" s="429"/>
    </row>
    <row r="2170" spans="1:8" ht="20.100000000000001" customHeight="1">
      <c r="A2170" s="420"/>
      <c r="B2170" s="425"/>
      <c r="C2170" s="420"/>
      <c r="D2170" s="420"/>
      <c r="E2170" s="420"/>
      <c r="F2170" s="420"/>
      <c r="G2170" s="429"/>
      <c r="H2170" s="429"/>
    </row>
    <row r="2171" spans="1:8" ht="20.100000000000001" customHeight="1">
      <c r="A2171" s="420"/>
      <c r="B2171" s="425"/>
      <c r="C2171" s="420"/>
      <c r="D2171" s="420"/>
      <c r="E2171" s="420"/>
      <c r="F2171" s="420"/>
      <c r="G2171" s="429"/>
      <c r="H2171" s="429"/>
    </row>
    <row r="2172" spans="1:8" ht="20.100000000000001" customHeight="1">
      <c r="A2172" s="420"/>
      <c r="B2172" s="425"/>
      <c r="C2172" s="420"/>
      <c r="D2172" s="420"/>
      <c r="E2172" s="420"/>
      <c r="F2172" s="420"/>
      <c r="G2172" s="429"/>
      <c r="H2172" s="429"/>
    </row>
    <row r="2173" spans="1:8" ht="20.100000000000001" customHeight="1">
      <c r="A2173" s="420"/>
      <c r="B2173" s="425"/>
      <c r="C2173" s="420"/>
      <c r="D2173" s="420"/>
      <c r="E2173" s="420"/>
      <c r="F2173" s="420"/>
      <c r="G2173" s="429"/>
      <c r="H2173" s="429"/>
    </row>
    <row r="2174" spans="1:8" ht="20.100000000000001" customHeight="1">
      <c r="A2174" s="420"/>
      <c r="B2174" s="425"/>
      <c r="C2174" s="420"/>
      <c r="D2174" s="420"/>
      <c r="E2174" s="420"/>
      <c r="F2174" s="420"/>
      <c r="G2174" s="429"/>
      <c r="H2174" s="429"/>
    </row>
    <row r="2175" spans="1:8" ht="20.100000000000001" customHeight="1">
      <c r="A2175" s="420"/>
      <c r="B2175" s="425"/>
      <c r="C2175" s="420"/>
      <c r="D2175" s="420"/>
      <c r="E2175" s="420"/>
      <c r="F2175" s="420"/>
      <c r="G2175" s="429"/>
      <c r="H2175" s="429"/>
    </row>
    <row r="2176" spans="1:8" ht="20.100000000000001" customHeight="1">
      <c r="A2176" s="420"/>
      <c r="B2176" s="425"/>
      <c r="C2176" s="420"/>
      <c r="D2176" s="420"/>
      <c r="E2176" s="420"/>
      <c r="F2176" s="420"/>
      <c r="G2176" s="429"/>
      <c r="H2176" s="429"/>
    </row>
    <row r="2177" spans="1:8" ht="20.100000000000001" customHeight="1">
      <c r="A2177" s="420"/>
      <c r="B2177" s="425"/>
      <c r="C2177" s="420"/>
      <c r="D2177" s="420"/>
      <c r="E2177" s="420"/>
      <c r="F2177" s="420"/>
      <c r="G2177" s="429"/>
      <c r="H2177" s="429"/>
    </row>
    <row r="2178" spans="1:8" ht="20.100000000000001" customHeight="1">
      <c r="A2178" s="420"/>
      <c r="B2178" s="425"/>
      <c r="C2178" s="420"/>
      <c r="D2178" s="420"/>
      <c r="E2178" s="420"/>
      <c r="F2178" s="420"/>
      <c r="G2178" s="429"/>
      <c r="H2178" s="429"/>
    </row>
    <row r="2179" spans="1:8" ht="20.100000000000001" customHeight="1">
      <c r="A2179" s="420"/>
      <c r="B2179" s="425"/>
      <c r="C2179" s="420"/>
      <c r="D2179" s="420"/>
      <c r="E2179" s="420"/>
      <c r="F2179" s="420"/>
      <c r="G2179" s="429"/>
      <c r="H2179" s="429"/>
    </row>
    <row r="2180" spans="1:8" ht="20.100000000000001" customHeight="1">
      <c r="A2180" s="420"/>
      <c r="B2180" s="425"/>
      <c r="C2180" s="420"/>
      <c r="D2180" s="420"/>
      <c r="E2180" s="420"/>
      <c r="F2180" s="420"/>
      <c r="G2180" s="429"/>
      <c r="H2180" s="429"/>
    </row>
    <row r="2181" spans="1:8" ht="20.100000000000001" customHeight="1">
      <c r="A2181" s="420"/>
      <c r="B2181" s="425"/>
      <c r="C2181" s="420"/>
      <c r="D2181" s="420"/>
      <c r="E2181" s="420"/>
      <c r="F2181" s="420"/>
      <c r="G2181" s="429"/>
      <c r="H2181" s="429"/>
    </row>
    <row r="2182" spans="1:8" ht="20.100000000000001" customHeight="1">
      <c r="A2182" s="420"/>
      <c r="B2182" s="425"/>
      <c r="C2182" s="420"/>
      <c r="D2182" s="420"/>
      <c r="E2182" s="420"/>
      <c r="F2182" s="420"/>
      <c r="G2182" s="429"/>
      <c r="H2182" s="429"/>
    </row>
    <row r="2183" spans="1:8" ht="20.100000000000001" customHeight="1">
      <c r="A2183" s="420"/>
      <c r="B2183" s="425"/>
      <c r="C2183" s="420"/>
      <c r="D2183" s="420"/>
      <c r="E2183" s="420"/>
      <c r="F2183" s="420"/>
      <c r="G2183" s="429"/>
      <c r="H2183" s="429"/>
    </row>
    <row r="2184" spans="1:8" ht="20.100000000000001" customHeight="1">
      <c r="A2184" s="420"/>
      <c r="B2184" s="425"/>
      <c r="C2184" s="420"/>
      <c r="D2184" s="420"/>
      <c r="E2184" s="420"/>
      <c r="F2184" s="420"/>
      <c r="G2184" s="429"/>
      <c r="H2184" s="429"/>
    </row>
    <row r="2185" spans="1:8" ht="20.100000000000001" customHeight="1">
      <c r="A2185" s="420"/>
      <c r="B2185" s="425"/>
      <c r="C2185" s="420"/>
      <c r="D2185" s="420"/>
      <c r="E2185" s="420"/>
      <c r="F2185" s="420"/>
      <c r="G2185" s="429"/>
      <c r="H2185" s="429"/>
    </row>
    <row r="2186" spans="1:8" ht="20.100000000000001" customHeight="1">
      <c r="A2186" s="420"/>
      <c r="B2186" s="425"/>
      <c r="C2186" s="420"/>
      <c r="D2186" s="420"/>
      <c r="E2186" s="420"/>
      <c r="F2186" s="420"/>
      <c r="G2186" s="429"/>
      <c r="H2186" s="429"/>
    </row>
    <row r="2187" spans="1:8" ht="20.100000000000001" customHeight="1">
      <c r="A2187" s="420"/>
      <c r="B2187" s="425"/>
      <c r="C2187" s="420"/>
      <c r="D2187" s="420"/>
      <c r="E2187" s="420"/>
      <c r="F2187" s="420"/>
      <c r="G2187" s="429"/>
      <c r="H2187" s="429"/>
    </row>
    <row r="2188" spans="1:8" ht="20.100000000000001" customHeight="1">
      <c r="A2188" s="420"/>
      <c r="B2188" s="425"/>
      <c r="C2188" s="420"/>
      <c r="D2188" s="420"/>
      <c r="E2188" s="420"/>
      <c r="F2188" s="420"/>
      <c r="G2188" s="429"/>
      <c r="H2188" s="429"/>
    </row>
    <row r="2189" spans="1:8" ht="20.100000000000001" customHeight="1">
      <c r="A2189" s="420"/>
      <c r="B2189" s="425"/>
      <c r="C2189" s="420"/>
      <c r="D2189" s="420"/>
      <c r="E2189" s="420"/>
      <c r="F2189" s="420"/>
      <c r="G2189" s="429"/>
      <c r="H2189" s="429"/>
    </row>
    <row r="2190" spans="1:8" ht="20.100000000000001" customHeight="1">
      <c r="A2190" s="420"/>
      <c r="B2190" s="425"/>
      <c r="C2190" s="420"/>
      <c r="D2190" s="420"/>
      <c r="E2190" s="420"/>
      <c r="F2190" s="420"/>
      <c r="G2190" s="429"/>
      <c r="H2190" s="429"/>
    </row>
    <row r="2191" spans="1:8" ht="20.100000000000001" customHeight="1">
      <c r="A2191" s="420"/>
      <c r="B2191" s="425"/>
      <c r="C2191" s="420"/>
      <c r="D2191" s="420"/>
      <c r="E2191" s="420"/>
      <c r="F2191" s="420"/>
      <c r="G2191" s="429"/>
      <c r="H2191" s="429"/>
    </row>
    <row r="2192" spans="1:8" ht="20.100000000000001" customHeight="1">
      <c r="A2192" s="420"/>
      <c r="B2192" s="425"/>
      <c r="C2192" s="420"/>
      <c r="D2192" s="420"/>
      <c r="E2192" s="420"/>
      <c r="F2192" s="420"/>
      <c r="G2192" s="429"/>
      <c r="H2192" s="429"/>
    </row>
    <row r="2193" spans="1:8" ht="20.100000000000001" customHeight="1">
      <c r="A2193" s="420"/>
      <c r="B2193" s="425"/>
      <c r="C2193" s="420"/>
      <c r="D2193" s="420"/>
      <c r="E2193" s="420"/>
      <c r="F2193" s="420"/>
      <c r="G2193" s="429"/>
      <c r="H2193" s="429"/>
    </row>
    <row r="2194" spans="1:8" ht="20.100000000000001" customHeight="1">
      <c r="A2194" s="420"/>
      <c r="B2194" s="425"/>
      <c r="C2194" s="420"/>
      <c r="D2194" s="420"/>
      <c r="E2194" s="420"/>
      <c r="F2194" s="420"/>
      <c r="G2194" s="429"/>
      <c r="H2194" s="429"/>
    </row>
    <row r="2195" spans="1:8" ht="20.100000000000001" customHeight="1">
      <c r="A2195" s="420"/>
      <c r="B2195" s="425"/>
      <c r="C2195" s="420"/>
      <c r="D2195" s="420"/>
      <c r="E2195" s="420"/>
      <c r="F2195" s="420"/>
      <c r="G2195" s="429"/>
      <c r="H2195" s="429"/>
    </row>
    <row r="2196" spans="1:8" ht="20.100000000000001" customHeight="1">
      <c r="A2196" s="420"/>
      <c r="B2196" s="425"/>
      <c r="C2196" s="420"/>
      <c r="D2196" s="420"/>
      <c r="E2196" s="420"/>
      <c r="F2196" s="420"/>
      <c r="G2196" s="429"/>
      <c r="H2196" s="429"/>
    </row>
    <row r="2197" spans="1:8" ht="20.100000000000001" customHeight="1">
      <c r="A2197" s="420"/>
      <c r="B2197" s="425"/>
      <c r="C2197" s="420"/>
      <c r="D2197" s="420"/>
      <c r="E2197" s="420"/>
      <c r="F2197" s="420"/>
      <c r="G2197" s="429"/>
      <c r="H2197" s="429"/>
    </row>
    <row r="2198" spans="1:8" ht="20.100000000000001" customHeight="1">
      <c r="A2198" s="420"/>
      <c r="B2198" s="425"/>
      <c r="C2198" s="420"/>
      <c r="D2198" s="420"/>
      <c r="E2198" s="420"/>
      <c r="F2198" s="420"/>
      <c r="G2198" s="429"/>
      <c r="H2198" s="429"/>
    </row>
    <row r="2199" spans="1:8" ht="20.100000000000001" customHeight="1">
      <c r="A2199" s="430"/>
      <c r="B2199" s="431"/>
      <c r="C2199" s="430"/>
      <c r="D2199" s="430"/>
      <c r="E2199" s="430"/>
      <c r="F2199" s="430"/>
      <c r="G2199" s="429"/>
      <c r="H2199" s="429"/>
    </row>
    <row r="2200" spans="1:8" ht="20.100000000000001" customHeight="1">
      <c r="A2200" s="430"/>
      <c r="B2200" s="431"/>
      <c r="C2200" s="430"/>
      <c r="D2200" s="430"/>
      <c r="E2200" s="430"/>
      <c r="F2200" s="430"/>
      <c r="G2200" s="429"/>
      <c r="H2200" s="429"/>
    </row>
    <row r="2201" spans="1:8" ht="20.100000000000001" customHeight="1">
      <c r="A2201" s="430"/>
      <c r="B2201" s="431"/>
      <c r="C2201" s="430"/>
      <c r="D2201" s="430"/>
      <c r="E2201" s="430"/>
      <c r="F2201" s="430"/>
      <c r="G2201" s="429"/>
      <c r="H2201" s="429"/>
    </row>
    <row r="2202" spans="1:8" ht="20.100000000000001" customHeight="1">
      <c r="A2202" s="430"/>
      <c r="B2202" s="431"/>
      <c r="C2202" s="430"/>
      <c r="D2202" s="430"/>
      <c r="E2202" s="430"/>
      <c r="F2202" s="430"/>
      <c r="G2202" s="429"/>
      <c r="H2202" s="429"/>
    </row>
    <row r="2203" spans="1:8" ht="20.100000000000001" customHeight="1">
      <c r="A2203" s="430"/>
      <c r="B2203" s="431"/>
      <c r="C2203" s="430"/>
      <c r="D2203" s="430"/>
      <c r="E2203" s="430"/>
      <c r="F2203" s="430"/>
      <c r="G2203" s="429"/>
      <c r="H2203" s="429"/>
    </row>
    <row r="2204" spans="1:8" ht="20.100000000000001" customHeight="1">
      <c r="A2204" s="430"/>
      <c r="B2204" s="431"/>
      <c r="C2204" s="430"/>
      <c r="D2204" s="430"/>
      <c r="E2204" s="430"/>
      <c r="F2204" s="430"/>
      <c r="G2204" s="429"/>
      <c r="H2204" s="429"/>
    </row>
    <row r="2205" spans="1:8" ht="20.100000000000001" customHeight="1">
      <c r="A2205" s="430"/>
      <c r="B2205" s="431"/>
      <c r="C2205" s="430"/>
      <c r="D2205" s="430"/>
      <c r="E2205" s="430"/>
      <c r="F2205" s="430"/>
      <c r="G2205" s="429"/>
      <c r="H2205" s="429"/>
    </row>
    <row r="2206" spans="1:8" ht="20.100000000000001" customHeight="1">
      <c r="A2206" s="430"/>
      <c r="B2206" s="431"/>
      <c r="C2206" s="430"/>
      <c r="D2206" s="430"/>
      <c r="E2206" s="430"/>
      <c r="F2206" s="430"/>
      <c r="G2206" s="429"/>
      <c r="H2206" s="429"/>
    </row>
    <row r="2207" spans="1:8" ht="20.100000000000001" customHeight="1">
      <c r="A2207" s="430"/>
      <c r="B2207" s="431"/>
      <c r="C2207" s="430"/>
      <c r="D2207" s="430"/>
      <c r="E2207" s="430"/>
      <c r="F2207" s="430"/>
      <c r="G2207" s="429"/>
      <c r="H2207" s="429"/>
    </row>
    <row r="2208" spans="1:8" ht="20.100000000000001" customHeight="1">
      <c r="A2208" s="430"/>
      <c r="B2208" s="431"/>
      <c r="C2208" s="430"/>
      <c r="D2208" s="430"/>
      <c r="E2208" s="430"/>
      <c r="F2208" s="430"/>
      <c r="G2208" s="432"/>
      <c r="H2208" s="432"/>
    </row>
    <row r="2209" spans="1:8" ht="20.100000000000001" customHeight="1">
      <c r="A2209" s="430"/>
      <c r="B2209" s="431"/>
      <c r="C2209" s="430"/>
      <c r="D2209" s="430"/>
      <c r="E2209" s="430"/>
      <c r="F2209" s="430"/>
      <c r="G2209" s="432"/>
      <c r="H2209" s="432"/>
    </row>
    <row r="2210" spans="1:8" ht="20.100000000000001" customHeight="1">
      <c r="A2210" s="430"/>
      <c r="B2210" s="431"/>
      <c r="C2210" s="430"/>
      <c r="D2210" s="430"/>
      <c r="E2210" s="430"/>
      <c r="F2210" s="430"/>
      <c r="G2210" s="432"/>
      <c r="H2210" s="432"/>
    </row>
    <row r="2211" spans="1:8" ht="20.100000000000001" customHeight="1">
      <c r="A2211" s="430"/>
      <c r="B2211" s="431"/>
      <c r="C2211" s="430"/>
      <c r="D2211" s="430"/>
      <c r="E2211" s="430"/>
      <c r="F2211" s="430"/>
      <c r="G2211" s="432"/>
      <c r="H2211" s="432"/>
    </row>
    <row r="2212" spans="1:8" ht="20.100000000000001" customHeight="1">
      <c r="A2212" s="430"/>
      <c r="B2212" s="431"/>
      <c r="C2212" s="430"/>
      <c r="D2212" s="430"/>
      <c r="E2212" s="430"/>
      <c r="F2212" s="430"/>
      <c r="G2212" s="432"/>
      <c r="H2212" s="432"/>
    </row>
    <row r="2213" spans="1:8" ht="20.100000000000001" customHeight="1">
      <c r="A2213" s="430"/>
      <c r="B2213" s="431"/>
      <c r="C2213" s="430"/>
      <c r="D2213" s="430"/>
      <c r="E2213" s="430"/>
      <c r="F2213" s="430"/>
      <c r="G2213" s="432"/>
      <c r="H2213" s="432"/>
    </row>
    <row r="2214" spans="1:8" ht="20.100000000000001" customHeight="1">
      <c r="A2214" s="430"/>
      <c r="B2214" s="431"/>
      <c r="C2214" s="430"/>
      <c r="D2214" s="430"/>
      <c r="E2214" s="430"/>
      <c r="F2214" s="430"/>
      <c r="G2214" s="432"/>
      <c r="H2214" s="432"/>
    </row>
    <row r="2215" spans="1:8" ht="20.100000000000001" customHeight="1">
      <c r="A2215" s="430"/>
      <c r="B2215" s="431"/>
      <c r="C2215" s="430"/>
      <c r="D2215" s="430"/>
      <c r="E2215" s="430"/>
      <c r="F2215" s="430"/>
      <c r="G2215" s="432"/>
      <c r="H2215" s="432"/>
    </row>
    <row r="2216" spans="1:8" ht="20.100000000000001" customHeight="1">
      <c r="A2216" s="430"/>
      <c r="B2216" s="431"/>
      <c r="C2216" s="430"/>
      <c r="D2216" s="430"/>
      <c r="E2216" s="430"/>
      <c r="F2216" s="430"/>
      <c r="G2216" s="432"/>
      <c r="H2216" s="432"/>
    </row>
    <row r="2217" spans="1:8" ht="20.100000000000001" customHeight="1">
      <c r="A2217" s="430"/>
      <c r="B2217" s="431"/>
      <c r="C2217" s="430"/>
      <c r="D2217" s="430"/>
      <c r="E2217" s="430"/>
      <c r="F2217" s="430"/>
      <c r="G2217" s="432"/>
      <c r="H2217" s="432"/>
    </row>
    <row r="2218" spans="1:8" ht="20.100000000000001" customHeight="1">
      <c r="A2218" s="430"/>
      <c r="B2218" s="431"/>
      <c r="C2218" s="430"/>
      <c r="D2218" s="430"/>
      <c r="E2218" s="430"/>
      <c r="F2218" s="430"/>
      <c r="G2218" s="432"/>
      <c r="H2218" s="432"/>
    </row>
    <row r="2219" spans="1:8" ht="20.100000000000001" customHeight="1">
      <c r="A2219" s="430"/>
      <c r="B2219" s="431"/>
      <c r="C2219" s="430"/>
      <c r="D2219" s="430"/>
      <c r="E2219" s="430"/>
      <c r="F2219" s="430"/>
      <c r="G2219" s="432"/>
      <c r="H2219" s="432"/>
    </row>
    <row r="2220" spans="1:8" ht="20.100000000000001" customHeight="1">
      <c r="A2220" s="430"/>
      <c r="B2220" s="431"/>
      <c r="C2220" s="430"/>
      <c r="D2220" s="430"/>
      <c r="E2220" s="430"/>
      <c r="F2220" s="430"/>
      <c r="G2220" s="432"/>
      <c r="H2220" s="432"/>
    </row>
    <row r="2221" spans="1:8" ht="20.100000000000001" customHeight="1">
      <c r="A2221" s="430"/>
      <c r="B2221" s="431"/>
      <c r="C2221" s="430"/>
      <c r="D2221" s="430"/>
      <c r="E2221" s="430"/>
      <c r="F2221" s="430"/>
      <c r="G2221" s="432"/>
      <c r="H2221" s="432"/>
    </row>
    <row r="2222" spans="1:8" ht="20.100000000000001" customHeight="1">
      <c r="A2222" s="430"/>
      <c r="B2222" s="431"/>
      <c r="C2222" s="430"/>
      <c r="D2222" s="430"/>
      <c r="E2222" s="430"/>
      <c r="F2222" s="430"/>
      <c r="G2222" s="432"/>
      <c r="H2222" s="432"/>
    </row>
    <row r="2223" spans="1:8" ht="20.100000000000001" customHeight="1">
      <c r="A2223" s="430"/>
      <c r="B2223" s="431"/>
      <c r="C2223" s="430"/>
      <c r="D2223" s="430"/>
      <c r="E2223" s="430"/>
      <c r="F2223" s="430"/>
      <c r="G2223" s="432"/>
      <c r="H2223" s="432"/>
    </row>
    <row r="2224" spans="1:8" ht="20.100000000000001" customHeight="1">
      <c r="A2224" s="430"/>
      <c r="B2224" s="431"/>
      <c r="C2224" s="430"/>
      <c r="D2224" s="430"/>
      <c r="E2224" s="430"/>
      <c r="F2224" s="430"/>
      <c r="G2224" s="432"/>
      <c r="H2224" s="432"/>
    </row>
    <row r="2225" spans="1:8" ht="20.100000000000001" customHeight="1">
      <c r="A2225" s="430"/>
      <c r="B2225" s="431"/>
      <c r="C2225" s="430"/>
      <c r="D2225" s="430"/>
      <c r="E2225" s="430"/>
      <c r="F2225" s="430"/>
      <c r="G2225" s="432"/>
      <c r="H2225" s="432"/>
    </row>
    <row r="2226" spans="1:8" ht="20.100000000000001" customHeight="1">
      <c r="A2226" s="430"/>
      <c r="B2226" s="431"/>
      <c r="C2226" s="430"/>
      <c r="D2226" s="430"/>
      <c r="E2226" s="430"/>
      <c r="F2226" s="430"/>
      <c r="G2226" s="432"/>
      <c r="H2226" s="432"/>
    </row>
    <row r="2227" spans="1:8" ht="20.100000000000001" customHeight="1">
      <c r="A2227" s="430"/>
      <c r="B2227" s="431"/>
      <c r="C2227" s="430"/>
      <c r="D2227" s="430"/>
      <c r="E2227" s="430"/>
      <c r="F2227" s="430"/>
      <c r="G2227" s="432"/>
      <c r="H2227" s="432"/>
    </row>
    <row r="2228" spans="1:8" ht="20.100000000000001" customHeight="1">
      <c r="A2228" s="430"/>
      <c r="B2228" s="431"/>
      <c r="C2228" s="430"/>
      <c r="D2228" s="430"/>
      <c r="E2228" s="430"/>
      <c r="F2228" s="430"/>
      <c r="G2228" s="432"/>
      <c r="H2228" s="432"/>
    </row>
    <row r="2229" spans="1:8" ht="20.100000000000001" customHeight="1">
      <c r="A2229" s="430"/>
      <c r="B2229" s="431"/>
      <c r="C2229" s="430"/>
      <c r="D2229" s="430"/>
      <c r="E2229" s="430"/>
      <c r="F2229" s="430"/>
      <c r="G2229" s="432"/>
      <c r="H2229" s="432"/>
    </row>
    <row r="2230" spans="1:8" ht="20.100000000000001" customHeight="1">
      <c r="A2230" s="430"/>
      <c r="B2230" s="431"/>
      <c r="C2230" s="430"/>
      <c r="D2230" s="430"/>
      <c r="E2230" s="430"/>
      <c r="F2230" s="430"/>
      <c r="G2230" s="432"/>
      <c r="H2230" s="432"/>
    </row>
    <row r="2231" spans="1:8" ht="20.100000000000001" customHeight="1">
      <c r="A2231" s="430"/>
      <c r="B2231" s="431"/>
      <c r="C2231" s="430"/>
      <c r="D2231" s="430"/>
      <c r="E2231" s="430"/>
      <c r="F2231" s="430"/>
      <c r="G2231" s="432"/>
      <c r="H2231" s="432"/>
    </row>
    <row r="2232" spans="1:8" ht="20.100000000000001" customHeight="1">
      <c r="A2232" s="430"/>
      <c r="B2232" s="431"/>
      <c r="C2232" s="430"/>
      <c r="D2232" s="430"/>
      <c r="E2232" s="430"/>
      <c r="F2232" s="430"/>
      <c r="G2232" s="432"/>
      <c r="H2232" s="432"/>
    </row>
    <row r="2233" spans="1:8" ht="20.100000000000001" customHeight="1">
      <c r="A2233" s="430"/>
      <c r="B2233" s="431"/>
      <c r="C2233" s="430"/>
      <c r="D2233" s="430"/>
      <c r="E2233" s="430"/>
      <c r="F2233" s="430"/>
      <c r="G2233" s="432"/>
      <c r="H2233" s="432"/>
    </row>
    <row r="2234" spans="1:8" ht="20.100000000000001" customHeight="1">
      <c r="A2234" s="430"/>
      <c r="B2234" s="431"/>
      <c r="C2234" s="430"/>
      <c r="D2234" s="430"/>
      <c r="E2234" s="430"/>
      <c r="F2234" s="430"/>
      <c r="G2234" s="432"/>
      <c r="H2234" s="432"/>
    </row>
    <row r="2235" spans="1:8" ht="20.100000000000001" customHeight="1">
      <c r="A2235" s="430"/>
      <c r="B2235" s="431"/>
      <c r="C2235" s="430"/>
      <c r="D2235" s="430"/>
      <c r="E2235" s="430"/>
      <c r="F2235" s="430"/>
      <c r="G2235" s="432"/>
      <c r="H2235" s="432"/>
    </row>
    <row r="2236" spans="1:8" ht="20.100000000000001" customHeight="1">
      <c r="A2236" s="430"/>
      <c r="B2236" s="431"/>
      <c r="C2236" s="430"/>
      <c r="D2236" s="430"/>
      <c r="E2236" s="430"/>
      <c r="F2236" s="430"/>
      <c r="G2236" s="432"/>
      <c r="H2236" s="432"/>
    </row>
    <row r="2237" spans="1:8" ht="20.100000000000001" customHeight="1">
      <c r="A2237" s="430"/>
      <c r="B2237" s="431"/>
      <c r="C2237" s="430"/>
      <c r="D2237" s="430"/>
      <c r="E2237" s="430"/>
      <c r="F2237" s="430"/>
      <c r="G2237" s="432"/>
      <c r="H2237" s="432"/>
    </row>
    <row r="2238" spans="1:8" ht="20.100000000000001" customHeight="1">
      <c r="A2238" s="430"/>
      <c r="B2238" s="431"/>
      <c r="C2238" s="430"/>
      <c r="D2238" s="430"/>
      <c r="E2238" s="430"/>
      <c r="F2238" s="430"/>
      <c r="G2238" s="432"/>
      <c r="H2238" s="432"/>
    </row>
    <row r="2239" spans="1:8" ht="20.100000000000001" customHeight="1">
      <c r="A2239" s="430"/>
      <c r="B2239" s="431"/>
      <c r="C2239" s="430"/>
      <c r="D2239" s="430"/>
      <c r="E2239" s="430"/>
      <c r="F2239" s="430"/>
      <c r="G2239" s="432"/>
      <c r="H2239" s="432"/>
    </row>
    <row r="2240" spans="1:8" ht="20.100000000000001" customHeight="1">
      <c r="A2240" s="430"/>
      <c r="B2240" s="431"/>
      <c r="C2240" s="430"/>
      <c r="D2240" s="430"/>
      <c r="E2240" s="430"/>
      <c r="F2240" s="430"/>
      <c r="G2240" s="432"/>
      <c r="H2240" s="432"/>
    </row>
    <row r="2241" spans="1:8" ht="20.100000000000001" customHeight="1">
      <c r="A2241" s="430"/>
      <c r="B2241" s="431"/>
      <c r="C2241" s="430"/>
      <c r="D2241" s="430"/>
      <c r="E2241" s="430"/>
      <c r="F2241" s="430"/>
      <c r="G2241" s="432"/>
      <c r="H2241" s="432"/>
    </row>
    <row r="2242" spans="1:8" ht="20.100000000000001" customHeight="1">
      <c r="A2242" s="430"/>
      <c r="B2242" s="431"/>
      <c r="C2242" s="430"/>
      <c r="D2242" s="430"/>
      <c r="E2242" s="430"/>
      <c r="F2242" s="430"/>
      <c r="G2242" s="432"/>
      <c r="H2242" s="432"/>
    </row>
    <row r="2243" spans="1:8" ht="20.100000000000001" customHeight="1">
      <c r="A2243" s="430"/>
      <c r="B2243" s="431"/>
      <c r="C2243" s="430"/>
      <c r="D2243" s="430"/>
      <c r="E2243" s="430"/>
      <c r="F2243" s="430"/>
      <c r="G2243" s="432"/>
      <c r="H2243" s="432"/>
    </row>
    <row r="2244" spans="1:8" ht="20.100000000000001" customHeight="1">
      <c r="A2244" s="430"/>
      <c r="B2244" s="431"/>
      <c r="C2244" s="430"/>
      <c r="D2244" s="430"/>
      <c r="E2244" s="430"/>
      <c r="F2244" s="430"/>
      <c r="G2244" s="432"/>
      <c r="H2244" s="432"/>
    </row>
    <row r="2245" spans="1:8" ht="20.100000000000001" customHeight="1">
      <c r="A2245" s="430"/>
      <c r="B2245" s="431"/>
      <c r="C2245" s="430"/>
      <c r="D2245" s="430"/>
      <c r="E2245" s="430"/>
      <c r="F2245" s="430"/>
      <c r="G2245" s="432"/>
      <c r="H2245" s="432"/>
    </row>
    <row r="2246" spans="1:8" ht="20.100000000000001" customHeight="1">
      <c r="A2246" s="430"/>
      <c r="B2246" s="431"/>
      <c r="C2246" s="430"/>
      <c r="D2246" s="430"/>
      <c r="E2246" s="430"/>
      <c r="F2246" s="430"/>
      <c r="G2246" s="432"/>
      <c r="H2246" s="432"/>
    </row>
    <row r="2247" spans="1:8" ht="20.100000000000001" customHeight="1">
      <c r="A2247" s="430"/>
      <c r="B2247" s="431"/>
      <c r="C2247" s="430"/>
      <c r="D2247" s="430"/>
      <c r="E2247" s="430"/>
      <c r="F2247" s="430"/>
      <c r="G2247" s="432"/>
      <c r="H2247" s="432"/>
    </row>
    <row r="2248" spans="1:8" ht="20.100000000000001" customHeight="1">
      <c r="A2248" s="430"/>
      <c r="B2248" s="431"/>
      <c r="C2248" s="430"/>
      <c r="D2248" s="430"/>
      <c r="E2248" s="430"/>
      <c r="F2248" s="430"/>
      <c r="G2248" s="432"/>
      <c r="H2248" s="432"/>
    </row>
    <row r="2249" spans="1:8" ht="20.100000000000001" customHeight="1">
      <c r="A2249" s="430"/>
      <c r="B2249" s="431"/>
      <c r="C2249" s="430"/>
      <c r="D2249" s="430"/>
      <c r="E2249" s="430"/>
      <c r="F2249" s="430"/>
      <c r="G2249" s="432"/>
      <c r="H2249" s="432"/>
    </row>
    <row r="2250" spans="1:8" ht="20.100000000000001" customHeight="1">
      <c r="A2250" s="430"/>
      <c r="B2250" s="431"/>
      <c r="C2250" s="430"/>
      <c r="D2250" s="430"/>
      <c r="E2250" s="430"/>
      <c r="F2250" s="430"/>
      <c r="G2250" s="432"/>
      <c r="H2250" s="432"/>
    </row>
    <row r="2251" spans="1:8" ht="20.100000000000001" customHeight="1">
      <c r="A2251" s="430"/>
      <c r="B2251" s="431"/>
      <c r="C2251" s="430"/>
      <c r="D2251" s="430"/>
      <c r="E2251" s="430"/>
      <c r="F2251" s="430"/>
      <c r="G2251" s="432"/>
      <c r="H2251" s="432"/>
    </row>
    <row r="2252" spans="1:8" ht="20.100000000000001" customHeight="1">
      <c r="A2252" s="430"/>
      <c r="B2252" s="431"/>
      <c r="C2252" s="430"/>
      <c r="D2252" s="430"/>
      <c r="E2252" s="430"/>
      <c r="F2252" s="430"/>
      <c r="G2252" s="432"/>
      <c r="H2252" s="432"/>
    </row>
    <row r="2253" spans="1:8" ht="20.100000000000001" customHeight="1">
      <c r="A2253" s="430"/>
      <c r="B2253" s="431"/>
      <c r="C2253" s="430"/>
      <c r="D2253" s="430"/>
      <c r="E2253" s="430"/>
      <c r="F2253" s="430"/>
      <c r="G2253" s="432"/>
      <c r="H2253" s="432"/>
    </row>
    <row r="2254" spans="1:8" ht="20.100000000000001" customHeight="1">
      <c r="A2254" s="430"/>
      <c r="B2254" s="431"/>
      <c r="C2254" s="430"/>
      <c r="D2254" s="430"/>
      <c r="E2254" s="430"/>
      <c r="F2254" s="430"/>
      <c r="G2254" s="432"/>
      <c r="H2254" s="432"/>
    </row>
    <row r="2255" spans="1:8" ht="20.100000000000001" customHeight="1">
      <c r="A2255" s="430"/>
      <c r="B2255" s="431"/>
      <c r="C2255" s="430"/>
      <c r="D2255" s="430"/>
      <c r="E2255" s="430"/>
      <c r="F2255" s="430"/>
      <c r="G2255" s="432"/>
      <c r="H2255" s="432"/>
    </row>
    <row r="2256" spans="1:8" ht="20.100000000000001" customHeight="1">
      <c r="A2256" s="430"/>
      <c r="B2256" s="431"/>
      <c r="C2256" s="430"/>
      <c r="D2256" s="430"/>
      <c r="E2256" s="430"/>
      <c r="F2256" s="430"/>
      <c r="G2256" s="432"/>
      <c r="H2256" s="432"/>
    </row>
    <row r="2257" spans="1:8" ht="20.100000000000001" customHeight="1">
      <c r="A2257" s="430"/>
      <c r="B2257" s="431"/>
      <c r="C2257" s="430"/>
      <c r="D2257" s="430"/>
      <c r="E2257" s="430"/>
      <c r="F2257" s="430"/>
      <c r="G2257" s="432"/>
      <c r="H2257" s="432"/>
    </row>
    <row r="2258" spans="1:8" ht="20.100000000000001" customHeight="1">
      <c r="A2258" s="430"/>
      <c r="B2258" s="431"/>
      <c r="C2258" s="430"/>
      <c r="D2258" s="430"/>
      <c r="E2258" s="430"/>
      <c r="F2258" s="430"/>
      <c r="G2258" s="432"/>
      <c r="H2258" s="432"/>
    </row>
    <row r="2259" spans="1:8" ht="20.100000000000001" customHeight="1">
      <c r="A2259" s="430"/>
      <c r="B2259" s="431"/>
      <c r="C2259" s="430"/>
      <c r="D2259" s="430"/>
      <c r="E2259" s="430"/>
      <c r="F2259" s="430"/>
      <c r="G2259" s="432"/>
      <c r="H2259" s="432"/>
    </row>
    <row r="2260" spans="1:8" ht="20.100000000000001" customHeight="1">
      <c r="A2260" s="430"/>
      <c r="B2260" s="431"/>
      <c r="C2260" s="430"/>
      <c r="D2260" s="430"/>
      <c r="E2260" s="430"/>
      <c r="F2260" s="430"/>
      <c r="G2260" s="432"/>
      <c r="H2260" s="432"/>
    </row>
    <row r="2261" spans="1:8" ht="20.100000000000001" customHeight="1">
      <c r="A2261" s="430"/>
      <c r="B2261" s="431"/>
      <c r="C2261" s="430"/>
      <c r="D2261" s="430"/>
      <c r="E2261" s="430"/>
      <c r="F2261" s="430"/>
      <c r="G2261" s="432"/>
      <c r="H2261" s="432"/>
    </row>
    <row r="2262" spans="1:8" ht="20.100000000000001" customHeight="1">
      <c r="A2262" s="430"/>
      <c r="B2262" s="431"/>
      <c r="C2262" s="430"/>
      <c r="D2262" s="430"/>
      <c r="E2262" s="430"/>
      <c r="F2262" s="430"/>
      <c r="G2262" s="432"/>
      <c r="H2262" s="432"/>
    </row>
    <row r="2263" spans="1:8" ht="20.100000000000001" customHeight="1">
      <c r="A2263" s="430"/>
      <c r="B2263" s="431"/>
      <c r="C2263" s="430"/>
      <c r="D2263" s="430"/>
      <c r="E2263" s="430"/>
      <c r="F2263" s="430"/>
      <c r="G2263" s="432"/>
      <c r="H2263" s="432"/>
    </row>
    <row r="2264" spans="1:8" ht="20.100000000000001" customHeight="1">
      <c r="A2264" s="430"/>
      <c r="B2264" s="431"/>
      <c r="C2264" s="430"/>
      <c r="D2264" s="430"/>
      <c r="E2264" s="430"/>
      <c r="F2264" s="430"/>
      <c r="G2264" s="432"/>
      <c r="H2264" s="432"/>
    </row>
    <row r="2265" spans="1:8" ht="20.100000000000001" customHeight="1">
      <c r="A2265" s="430"/>
      <c r="B2265" s="431"/>
      <c r="C2265" s="430"/>
      <c r="D2265" s="430"/>
      <c r="E2265" s="430"/>
      <c r="F2265" s="430"/>
      <c r="G2265" s="432"/>
      <c r="H2265" s="432"/>
    </row>
    <row r="2266" spans="1:8" ht="20.100000000000001" customHeight="1">
      <c r="A2266" s="430"/>
      <c r="B2266" s="431"/>
      <c r="C2266" s="430"/>
      <c r="D2266" s="430"/>
      <c r="E2266" s="430"/>
      <c r="F2266" s="430"/>
      <c r="G2266" s="432"/>
      <c r="H2266" s="432"/>
    </row>
    <row r="2267" spans="1:8" ht="20.100000000000001" customHeight="1">
      <c r="A2267" s="430"/>
      <c r="B2267" s="431"/>
      <c r="C2267" s="430"/>
      <c r="D2267" s="430"/>
      <c r="E2267" s="430"/>
      <c r="F2267" s="430"/>
      <c r="G2267" s="432"/>
      <c r="H2267" s="432"/>
    </row>
    <row r="2268" spans="1:8" ht="20.100000000000001" customHeight="1">
      <c r="A2268" s="430"/>
      <c r="B2268" s="431"/>
      <c r="C2268" s="430"/>
      <c r="D2268" s="430"/>
      <c r="E2268" s="430"/>
      <c r="F2268" s="430"/>
      <c r="G2268" s="432"/>
      <c r="H2268" s="432"/>
    </row>
    <row r="2269" spans="1:8" ht="20.100000000000001" customHeight="1">
      <c r="A2269" s="430"/>
      <c r="B2269" s="431"/>
      <c r="C2269" s="430"/>
      <c r="D2269" s="430"/>
      <c r="E2269" s="430"/>
      <c r="F2269" s="430"/>
      <c r="G2269" s="432"/>
      <c r="H2269" s="432"/>
    </row>
    <row r="2270" spans="1:8" ht="20.100000000000001" customHeight="1">
      <c r="A2270" s="430"/>
      <c r="B2270" s="431"/>
      <c r="C2270" s="430"/>
      <c r="D2270" s="430"/>
      <c r="E2270" s="430"/>
      <c r="F2270" s="430"/>
      <c r="G2270" s="432"/>
      <c r="H2270" s="432"/>
    </row>
    <row r="2271" spans="1:8" ht="20.100000000000001" customHeight="1">
      <c r="A2271" s="430"/>
      <c r="B2271" s="431"/>
      <c r="C2271" s="430"/>
      <c r="D2271" s="430"/>
      <c r="E2271" s="430"/>
      <c r="F2271" s="430"/>
      <c r="G2271" s="432"/>
      <c r="H2271" s="432"/>
    </row>
    <row r="2272" spans="1:8" ht="20.100000000000001" customHeight="1">
      <c r="A2272" s="430"/>
      <c r="B2272" s="431"/>
      <c r="C2272" s="430"/>
      <c r="D2272" s="430"/>
      <c r="E2272" s="430"/>
      <c r="F2272" s="430"/>
      <c r="G2272" s="432"/>
      <c r="H2272" s="432"/>
    </row>
    <row r="2273" spans="1:8" ht="20.100000000000001" customHeight="1">
      <c r="A2273" s="430"/>
      <c r="B2273" s="431"/>
      <c r="C2273" s="430"/>
      <c r="D2273" s="430"/>
      <c r="E2273" s="430"/>
      <c r="F2273" s="430"/>
      <c r="G2273" s="432"/>
      <c r="H2273" s="432"/>
    </row>
    <row r="2274" spans="1:8" ht="20.100000000000001" customHeight="1">
      <c r="A2274" s="430"/>
      <c r="B2274" s="431"/>
      <c r="C2274" s="430"/>
      <c r="D2274" s="430"/>
      <c r="E2274" s="430"/>
      <c r="F2274" s="430"/>
      <c r="G2274" s="432"/>
      <c r="H2274" s="432"/>
    </row>
    <row r="2275" spans="1:8" ht="20.100000000000001" customHeight="1">
      <c r="A2275" s="430"/>
      <c r="B2275" s="431"/>
      <c r="C2275" s="430"/>
      <c r="D2275" s="430"/>
      <c r="E2275" s="430"/>
      <c r="F2275" s="430"/>
      <c r="G2275" s="432"/>
      <c r="H2275" s="432"/>
    </row>
    <row r="2276" spans="1:8" ht="20.100000000000001" customHeight="1">
      <c r="A2276" s="430"/>
      <c r="B2276" s="431"/>
      <c r="C2276" s="430"/>
      <c r="D2276" s="430"/>
      <c r="E2276" s="430"/>
      <c r="F2276" s="430"/>
      <c r="G2276" s="432"/>
      <c r="H2276" s="432"/>
    </row>
    <row r="2277" spans="1:8" ht="20.100000000000001" customHeight="1">
      <c r="A2277" s="430"/>
      <c r="B2277" s="431"/>
      <c r="C2277" s="430"/>
      <c r="D2277" s="430"/>
      <c r="E2277" s="430"/>
      <c r="F2277" s="430"/>
      <c r="G2277" s="432"/>
      <c r="H2277" s="432"/>
    </row>
    <row r="2278" spans="1:8" ht="20.100000000000001" customHeight="1">
      <c r="A2278" s="430"/>
      <c r="B2278" s="431"/>
      <c r="C2278" s="430"/>
      <c r="D2278" s="430"/>
      <c r="E2278" s="430"/>
      <c r="F2278" s="430"/>
      <c r="G2278" s="432"/>
      <c r="H2278" s="432"/>
    </row>
    <row r="2279" spans="1:8" ht="20.100000000000001" customHeight="1">
      <c r="A2279" s="430"/>
      <c r="B2279" s="431"/>
      <c r="C2279" s="430"/>
      <c r="D2279" s="430"/>
      <c r="E2279" s="430"/>
      <c r="F2279" s="430"/>
      <c r="G2279" s="432"/>
      <c r="H2279" s="432"/>
    </row>
    <row r="2280" spans="1:8" ht="20.100000000000001" customHeight="1">
      <c r="A2280" s="430"/>
      <c r="B2280" s="431"/>
      <c r="C2280" s="430"/>
      <c r="D2280" s="430"/>
      <c r="E2280" s="430"/>
      <c r="F2280" s="430"/>
      <c r="G2280" s="432"/>
      <c r="H2280" s="432"/>
    </row>
    <row r="2281" spans="1:8" ht="20.100000000000001" customHeight="1">
      <c r="A2281" s="430"/>
      <c r="B2281" s="431"/>
      <c r="C2281" s="430"/>
      <c r="D2281" s="430"/>
      <c r="E2281" s="430"/>
      <c r="F2281" s="430"/>
      <c r="G2281" s="432"/>
      <c r="H2281" s="432"/>
    </row>
    <row r="2282" spans="1:8" ht="20.100000000000001" customHeight="1">
      <c r="A2282" s="430"/>
      <c r="B2282" s="431"/>
      <c r="C2282" s="430"/>
      <c r="D2282" s="430"/>
      <c r="E2282" s="430"/>
      <c r="F2282" s="430"/>
      <c r="G2282" s="432"/>
      <c r="H2282" s="432"/>
    </row>
    <row r="2283" spans="1:8" ht="20.100000000000001" customHeight="1">
      <c r="A2283" s="430"/>
      <c r="B2283" s="431"/>
      <c r="C2283" s="430"/>
      <c r="D2283" s="430"/>
      <c r="E2283" s="430"/>
      <c r="F2283" s="430"/>
      <c r="G2283" s="432"/>
      <c r="H2283" s="432"/>
    </row>
    <row r="2284" spans="1:8" ht="20.100000000000001" customHeight="1">
      <c r="A2284" s="430"/>
      <c r="B2284" s="431"/>
      <c r="C2284" s="430"/>
      <c r="D2284" s="430"/>
      <c r="E2284" s="430"/>
      <c r="F2284" s="430"/>
      <c r="G2284" s="432"/>
      <c r="H2284" s="432"/>
    </row>
    <row r="2285" spans="1:8" ht="20.100000000000001" customHeight="1">
      <c r="A2285" s="430"/>
      <c r="B2285" s="431"/>
      <c r="C2285" s="430"/>
      <c r="D2285" s="430"/>
      <c r="E2285" s="430"/>
      <c r="F2285" s="430"/>
      <c r="G2285" s="432"/>
      <c r="H2285" s="432"/>
    </row>
    <row r="2286" spans="1:8" ht="20.100000000000001" customHeight="1">
      <c r="A2286" s="430"/>
      <c r="B2286" s="431"/>
      <c r="C2286" s="430"/>
      <c r="D2286" s="430"/>
      <c r="E2286" s="430"/>
      <c r="F2286" s="430"/>
      <c r="G2286" s="432"/>
      <c r="H2286" s="432"/>
    </row>
    <row r="2287" spans="1:8" ht="20.100000000000001" customHeight="1">
      <c r="A2287" s="430"/>
      <c r="B2287" s="431"/>
      <c r="C2287" s="430"/>
      <c r="D2287" s="430"/>
      <c r="E2287" s="430"/>
      <c r="F2287" s="430"/>
      <c r="G2287" s="432"/>
      <c r="H2287" s="432"/>
    </row>
    <row r="2288" spans="1:8" ht="20.100000000000001" customHeight="1">
      <c r="A2288" s="430"/>
      <c r="B2288" s="431"/>
      <c r="C2288" s="430"/>
      <c r="D2288" s="430"/>
      <c r="E2288" s="430"/>
      <c r="F2288" s="430"/>
      <c r="G2288" s="432"/>
      <c r="H2288" s="432"/>
    </row>
    <row r="2289" spans="1:8" ht="20.100000000000001" customHeight="1">
      <c r="A2289" s="430"/>
      <c r="B2289" s="431"/>
      <c r="C2289" s="430"/>
      <c r="D2289" s="430"/>
      <c r="E2289" s="430"/>
      <c r="F2289" s="430"/>
      <c r="G2289" s="432"/>
      <c r="H2289" s="432"/>
    </row>
    <row r="2290" spans="1:8" ht="20.100000000000001" customHeight="1">
      <c r="A2290" s="430"/>
      <c r="B2290" s="431"/>
      <c r="C2290" s="430"/>
      <c r="D2290" s="430"/>
      <c r="E2290" s="430"/>
      <c r="F2290" s="430"/>
      <c r="G2290" s="432"/>
      <c r="H2290" s="432"/>
    </row>
    <row r="2291" spans="1:8" ht="20.100000000000001" customHeight="1">
      <c r="A2291" s="430"/>
      <c r="B2291" s="431"/>
      <c r="C2291" s="430"/>
      <c r="D2291" s="430"/>
      <c r="E2291" s="430"/>
      <c r="F2291" s="430"/>
      <c r="G2291" s="432"/>
      <c r="H2291" s="432"/>
    </row>
    <row r="2292" spans="1:8" ht="20.100000000000001" customHeight="1">
      <c r="A2292" s="430"/>
      <c r="B2292" s="431"/>
      <c r="C2292" s="430"/>
      <c r="D2292" s="430"/>
      <c r="E2292" s="430"/>
      <c r="F2292" s="430"/>
      <c r="G2292" s="432"/>
      <c r="H2292" s="432"/>
    </row>
    <row r="2293" spans="1:8" ht="20.100000000000001" customHeight="1">
      <c r="A2293" s="430"/>
      <c r="B2293" s="431"/>
      <c r="C2293" s="430"/>
      <c r="D2293" s="430"/>
      <c r="E2293" s="430"/>
      <c r="F2293" s="430"/>
      <c r="G2293" s="432"/>
      <c r="H2293" s="432"/>
    </row>
    <row r="2294" spans="1:8" ht="20.100000000000001" customHeight="1">
      <c r="A2294" s="430"/>
      <c r="B2294" s="431"/>
      <c r="C2294" s="430"/>
      <c r="D2294" s="430"/>
      <c r="E2294" s="430"/>
      <c r="F2294" s="430"/>
      <c r="G2294" s="432"/>
      <c r="H2294" s="432"/>
    </row>
    <row r="2295" spans="1:8" ht="20.100000000000001" customHeight="1">
      <c r="A2295" s="430"/>
      <c r="B2295" s="431"/>
      <c r="C2295" s="430"/>
      <c r="D2295" s="430"/>
      <c r="E2295" s="430"/>
      <c r="F2295" s="430"/>
      <c r="G2295" s="432"/>
      <c r="H2295" s="432"/>
    </row>
    <row r="2296" spans="1:8" ht="20.100000000000001" customHeight="1">
      <c r="A2296" s="430"/>
      <c r="B2296" s="431"/>
      <c r="C2296" s="430"/>
      <c r="D2296" s="430"/>
      <c r="E2296" s="430"/>
      <c r="F2296" s="430"/>
      <c r="G2296" s="432"/>
      <c r="H2296" s="432"/>
    </row>
    <row r="2297" spans="1:8" ht="20.100000000000001" customHeight="1">
      <c r="A2297" s="430"/>
      <c r="B2297" s="431"/>
      <c r="C2297" s="430"/>
      <c r="D2297" s="430"/>
      <c r="E2297" s="430"/>
      <c r="F2297" s="430"/>
      <c r="G2297" s="432"/>
      <c r="H2297" s="432"/>
    </row>
    <row r="2298" spans="1:8" ht="20.100000000000001" customHeight="1">
      <c r="A2298" s="430"/>
      <c r="B2298" s="431"/>
      <c r="C2298" s="430"/>
      <c r="D2298" s="430"/>
      <c r="E2298" s="430"/>
      <c r="F2298" s="430"/>
      <c r="G2298" s="432"/>
      <c r="H2298" s="432"/>
    </row>
    <row r="2299" spans="1:8" ht="20.100000000000001" customHeight="1">
      <c r="A2299" s="430"/>
      <c r="B2299" s="431"/>
      <c r="C2299" s="430"/>
      <c r="D2299" s="430"/>
      <c r="E2299" s="430"/>
      <c r="F2299" s="430"/>
      <c r="G2299" s="432"/>
      <c r="H2299" s="432"/>
    </row>
    <row r="2300" spans="1:8" ht="20.100000000000001" customHeight="1">
      <c r="A2300" s="430"/>
      <c r="B2300" s="431"/>
      <c r="C2300" s="430"/>
      <c r="D2300" s="430"/>
      <c r="E2300" s="430"/>
      <c r="F2300" s="430"/>
      <c r="G2300" s="432"/>
      <c r="H2300" s="432"/>
    </row>
    <row r="2301" spans="1:8" ht="20.100000000000001" customHeight="1">
      <c r="A2301" s="430"/>
      <c r="B2301" s="431"/>
      <c r="C2301" s="430"/>
      <c r="D2301" s="430"/>
      <c r="E2301" s="430"/>
      <c r="F2301" s="430"/>
      <c r="G2301" s="432"/>
      <c r="H2301" s="432"/>
    </row>
    <row r="2302" spans="1:8" ht="20.100000000000001" customHeight="1">
      <c r="A2302" s="430"/>
      <c r="B2302" s="431"/>
      <c r="C2302" s="430"/>
      <c r="D2302" s="430"/>
      <c r="E2302" s="430"/>
      <c r="F2302" s="430"/>
      <c r="G2302" s="432"/>
      <c r="H2302" s="432"/>
    </row>
    <row r="2303" spans="1:8" ht="20.100000000000001" customHeight="1">
      <c r="A2303" s="430"/>
      <c r="B2303" s="431"/>
      <c r="C2303" s="430"/>
      <c r="D2303" s="430"/>
      <c r="E2303" s="430"/>
      <c r="F2303" s="430"/>
      <c r="G2303" s="432"/>
      <c r="H2303" s="432"/>
    </row>
    <row r="2304" spans="1:8" ht="20.100000000000001" customHeight="1">
      <c r="A2304" s="430"/>
      <c r="B2304" s="431"/>
      <c r="C2304" s="430"/>
      <c r="D2304" s="430"/>
      <c r="E2304" s="430"/>
      <c r="F2304" s="430"/>
      <c r="G2304" s="432"/>
      <c r="H2304" s="432"/>
    </row>
    <row r="2305" spans="1:8" ht="20.100000000000001" customHeight="1">
      <c r="A2305" s="430"/>
      <c r="B2305" s="431"/>
      <c r="C2305" s="430"/>
      <c r="D2305" s="430"/>
      <c r="E2305" s="430"/>
      <c r="F2305" s="430"/>
      <c r="G2305" s="432"/>
      <c r="H2305" s="432"/>
    </row>
    <row r="2306" spans="1:8" ht="20.100000000000001" customHeight="1">
      <c r="A2306" s="430"/>
      <c r="B2306" s="431"/>
      <c r="C2306" s="430"/>
      <c r="D2306" s="430"/>
      <c r="E2306" s="430"/>
      <c r="F2306" s="430"/>
      <c r="G2306" s="432"/>
      <c r="H2306" s="432"/>
    </row>
    <row r="2307" spans="1:8" ht="20.100000000000001" customHeight="1">
      <c r="A2307" s="430"/>
      <c r="B2307" s="431"/>
      <c r="C2307" s="430"/>
      <c r="D2307" s="430"/>
      <c r="E2307" s="430"/>
      <c r="F2307" s="430"/>
      <c r="G2307" s="432"/>
      <c r="H2307" s="432"/>
    </row>
    <row r="2308" spans="1:8" ht="20.100000000000001" customHeight="1">
      <c r="A2308" s="430"/>
      <c r="B2308" s="431"/>
      <c r="C2308" s="430"/>
      <c r="D2308" s="430"/>
      <c r="E2308" s="430"/>
      <c r="F2308" s="430"/>
      <c r="G2308" s="432"/>
      <c r="H2308" s="432"/>
    </row>
    <row r="2309" spans="1:8" ht="20.100000000000001" customHeight="1">
      <c r="A2309" s="430"/>
      <c r="B2309" s="431"/>
      <c r="C2309" s="430"/>
      <c r="D2309" s="430"/>
      <c r="E2309" s="430"/>
      <c r="F2309" s="430"/>
      <c r="G2309" s="432"/>
      <c r="H2309" s="432"/>
    </row>
    <row r="2310" spans="1:8" ht="20.100000000000001" customHeight="1">
      <c r="A2310" s="430"/>
      <c r="B2310" s="431"/>
      <c r="C2310" s="430"/>
      <c r="D2310" s="430"/>
      <c r="E2310" s="430"/>
      <c r="F2310" s="430"/>
      <c r="G2310" s="432"/>
      <c r="H2310" s="432"/>
    </row>
    <row r="2311" spans="1:8" ht="20.100000000000001" customHeight="1">
      <c r="A2311" s="430"/>
      <c r="B2311" s="431"/>
      <c r="C2311" s="430"/>
      <c r="D2311" s="430"/>
      <c r="E2311" s="430"/>
      <c r="F2311" s="430"/>
      <c r="G2311" s="432"/>
      <c r="H2311" s="432"/>
    </row>
    <row r="2312" spans="1:8" ht="20.100000000000001" customHeight="1">
      <c r="A2312" s="430"/>
      <c r="B2312" s="431"/>
      <c r="C2312" s="430"/>
      <c r="D2312" s="430"/>
      <c r="E2312" s="430"/>
      <c r="F2312" s="430"/>
      <c r="G2312" s="432"/>
      <c r="H2312" s="432"/>
    </row>
    <row r="2313" spans="1:8" ht="20.100000000000001" customHeight="1">
      <c r="A2313" s="430"/>
      <c r="B2313" s="431"/>
      <c r="C2313" s="430"/>
      <c r="D2313" s="430"/>
      <c r="E2313" s="430"/>
      <c r="F2313" s="430"/>
      <c r="G2313" s="432"/>
      <c r="H2313" s="432"/>
    </row>
    <row r="2314" spans="1:8" ht="20.100000000000001" customHeight="1">
      <c r="A2314" s="430"/>
      <c r="B2314" s="431"/>
      <c r="C2314" s="430"/>
      <c r="D2314" s="430"/>
      <c r="E2314" s="430"/>
      <c r="F2314" s="430"/>
      <c r="G2314" s="432"/>
      <c r="H2314" s="432"/>
    </row>
    <row r="2315" spans="1:8" ht="20.100000000000001" customHeight="1">
      <c r="A2315" s="430"/>
      <c r="B2315" s="431"/>
      <c r="C2315" s="430"/>
      <c r="D2315" s="430"/>
      <c r="E2315" s="430"/>
      <c r="F2315" s="430"/>
      <c r="G2315" s="432"/>
      <c r="H2315" s="432"/>
    </row>
    <row r="2316" spans="1:8" ht="20.100000000000001" customHeight="1">
      <c r="A2316" s="430"/>
      <c r="B2316" s="431"/>
      <c r="C2316" s="430"/>
      <c r="D2316" s="430"/>
      <c r="E2316" s="430"/>
      <c r="F2316" s="430"/>
      <c r="G2316" s="432"/>
      <c r="H2316" s="432"/>
    </row>
    <row r="2317" spans="1:8" ht="20.100000000000001" customHeight="1">
      <c r="A2317" s="430"/>
      <c r="B2317" s="431"/>
      <c r="C2317" s="430"/>
      <c r="D2317" s="430"/>
      <c r="E2317" s="430"/>
      <c r="F2317" s="430"/>
      <c r="G2317" s="432"/>
      <c r="H2317" s="432"/>
    </row>
    <row r="2318" spans="1:8" ht="20.100000000000001" customHeight="1">
      <c r="A2318" s="430"/>
      <c r="B2318" s="431"/>
      <c r="C2318" s="430"/>
      <c r="D2318" s="430"/>
      <c r="E2318" s="430"/>
      <c r="F2318" s="430"/>
      <c r="G2318" s="432"/>
      <c r="H2318" s="432"/>
    </row>
    <row r="2319" spans="1:8" ht="20.100000000000001" customHeight="1">
      <c r="A2319" s="430"/>
      <c r="B2319" s="431"/>
      <c r="C2319" s="430"/>
      <c r="D2319" s="430"/>
      <c r="E2319" s="430"/>
      <c r="F2319" s="430"/>
      <c r="G2319" s="432"/>
      <c r="H2319" s="432"/>
    </row>
    <row r="2320" spans="1:8" ht="20.100000000000001" customHeight="1">
      <c r="A2320" s="430"/>
      <c r="B2320" s="431"/>
      <c r="C2320" s="430"/>
      <c r="D2320" s="430"/>
      <c r="E2320" s="430"/>
      <c r="F2320" s="430"/>
      <c r="G2320" s="432"/>
      <c r="H2320" s="432"/>
    </row>
    <row r="2321" spans="1:8" ht="20.100000000000001" customHeight="1">
      <c r="A2321" s="430"/>
      <c r="B2321" s="431"/>
      <c r="C2321" s="430"/>
      <c r="D2321" s="430"/>
      <c r="E2321" s="430"/>
      <c r="F2321" s="430"/>
      <c r="G2321" s="432"/>
      <c r="H2321" s="432"/>
    </row>
    <row r="2322" spans="1:8" ht="20.100000000000001" customHeight="1">
      <c r="A2322" s="430"/>
      <c r="B2322" s="431"/>
      <c r="C2322" s="430"/>
      <c r="D2322" s="430"/>
      <c r="E2322" s="430"/>
      <c r="F2322" s="430"/>
      <c r="G2322" s="432"/>
      <c r="H2322" s="432"/>
    </row>
    <row r="2323" spans="1:8" ht="20.100000000000001" customHeight="1">
      <c r="A2323" s="430"/>
      <c r="B2323" s="431"/>
      <c r="C2323" s="430"/>
      <c r="D2323" s="430"/>
      <c r="E2323" s="430"/>
      <c r="F2323" s="430"/>
      <c r="G2323" s="432"/>
      <c r="H2323" s="432"/>
    </row>
    <row r="2324" spans="1:8" ht="20.100000000000001" customHeight="1">
      <c r="A2324" s="430"/>
      <c r="B2324" s="431"/>
      <c r="C2324" s="430"/>
      <c r="D2324" s="430"/>
      <c r="E2324" s="430"/>
      <c r="F2324" s="430"/>
      <c r="G2324" s="432"/>
      <c r="H2324" s="432"/>
    </row>
    <row r="2325" spans="1:8" ht="20.100000000000001" customHeight="1">
      <c r="A2325" s="430"/>
      <c r="B2325" s="431"/>
      <c r="C2325" s="430"/>
      <c r="D2325" s="430"/>
      <c r="E2325" s="430"/>
      <c r="F2325" s="430"/>
      <c r="G2325" s="432"/>
      <c r="H2325" s="432"/>
    </row>
    <row r="2326" spans="1:8" ht="20.100000000000001" customHeight="1">
      <c r="A2326" s="430"/>
      <c r="B2326" s="431"/>
      <c r="C2326" s="430"/>
      <c r="D2326" s="430"/>
      <c r="E2326" s="430"/>
      <c r="F2326" s="430"/>
      <c r="G2326" s="432"/>
      <c r="H2326" s="432"/>
    </row>
    <row r="2327" spans="1:8" ht="20.100000000000001" customHeight="1">
      <c r="A2327" s="430"/>
      <c r="B2327" s="431"/>
      <c r="C2327" s="430"/>
      <c r="D2327" s="430"/>
      <c r="E2327" s="430"/>
      <c r="F2327" s="430"/>
      <c r="G2327" s="432"/>
      <c r="H2327" s="432"/>
    </row>
    <row r="2328" spans="1:8" ht="20.100000000000001" customHeight="1">
      <c r="A2328" s="430"/>
      <c r="B2328" s="431"/>
      <c r="C2328" s="430"/>
      <c r="D2328" s="430"/>
      <c r="E2328" s="430"/>
      <c r="F2328" s="430"/>
      <c r="G2328" s="432"/>
      <c r="H2328" s="432"/>
    </row>
    <row r="2329" spans="1:8" ht="20.100000000000001" customHeight="1">
      <c r="A2329" s="430"/>
      <c r="B2329" s="431"/>
      <c r="C2329" s="430"/>
      <c r="D2329" s="430"/>
      <c r="E2329" s="430"/>
      <c r="F2329" s="430"/>
      <c r="G2329" s="432"/>
      <c r="H2329" s="432"/>
    </row>
    <row r="2330" spans="1:8" ht="20.100000000000001" customHeight="1">
      <c r="A2330" s="430"/>
      <c r="B2330" s="431"/>
      <c r="C2330" s="430"/>
      <c r="D2330" s="430"/>
      <c r="E2330" s="430"/>
      <c r="F2330" s="430"/>
      <c r="G2330" s="432"/>
      <c r="H2330" s="432"/>
    </row>
    <row r="2331" spans="1:8" ht="20.100000000000001" customHeight="1">
      <c r="A2331" s="430"/>
      <c r="B2331" s="431"/>
      <c r="C2331" s="430"/>
      <c r="D2331" s="430"/>
      <c r="E2331" s="430"/>
      <c r="F2331" s="430"/>
      <c r="G2331" s="432"/>
      <c r="H2331" s="432"/>
    </row>
    <row r="2332" spans="1:8" ht="20.100000000000001" customHeight="1">
      <c r="A2332" s="430"/>
      <c r="B2332" s="431"/>
      <c r="C2332" s="430"/>
      <c r="D2332" s="430"/>
      <c r="E2332" s="430"/>
      <c r="F2332" s="430"/>
      <c r="G2332" s="432"/>
      <c r="H2332" s="432"/>
    </row>
    <row r="2333" spans="1:8" ht="20.100000000000001" customHeight="1">
      <c r="A2333" s="430"/>
      <c r="B2333" s="431"/>
      <c r="C2333" s="430"/>
      <c r="D2333" s="430"/>
      <c r="E2333" s="430"/>
      <c r="F2333" s="430"/>
      <c r="G2333" s="432"/>
      <c r="H2333" s="432"/>
    </row>
    <row r="2334" spans="1:8" ht="20.100000000000001" customHeight="1">
      <c r="A2334" s="430"/>
      <c r="B2334" s="431"/>
      <c r="C2334" s="430"/>
      <c r="D2334" s="430"/>
      <c r="E2334" s="430"/>
      <c r="F2334" s="430"/>
      <c r="G2334" s="432"/>
      <c r="H2334" s="432"/>
    </row>
    <row r="2335" spans="1:8" ht="20.100000000000001" customHeight="1">
      <c r="A2335" s="430"/>
      <c r="B2335" s="431"/>
      <c r="C2335" s="430"/>
      <c r="D2335" s="430"/>
      <c r="E2335" s="430"/>
      <c r="F2335" s="430"/>
      <c r="G2335" s="432"/>
      <c r="H2335" s="432"/>
    </row>
    <row r="2336" spans="1:8" ht="20.100000000000001" customHeight="1">
      <c r="A2336" s="430"/>
      <c r="B2336" s="431"/>
      <c r="C2336" s="430"/>
      <c r="D2336" s="430"/>
      <c r="E2336" s="430"/>
      <c r="F2336" s="430"/>
      <c r="G2336" s="432"/>
      <c r="H2336" s="432"/>
    </row>
    <row r="2337" spans="1:8" ht="20.100000000000001" customHeight="1">
      <c r="A2337" s="430"/>
      <c r="B2337" s="431"/>
      <c r="C2337" s="430"/>
      <c r="D2337" s="430"/>
      <c r="E2337" s="430"/>
      <c r="F2337" s="430"/>
      <c r="G2337" s="432"/>
      <c r="H2337" s="432"/>
    </row>
    <row r="2338" spans="1:8" ht="20.100000000000001" customHeight="1">
      <c r="A2338" s="430"/>
      <c r="B2338" s="431"/>
      <c r="C2338" s="430"/>
      <c r="D2338" s="430"/>
      <c r="E2338" s="430"/>
      <c r="F2338" s="430"/>
      <c r="G2338" s="432"/>
      <c r="H2338" s="432"/>
    </row>
    <row r="2339" spans="1:8" ht="20.100000000000001" customHeight="1">
      <c r="A2339" s="430"/>
      <c r="B2339" s="431"/>
      <c r="C2339" s="430"/>
      <c r="D2339" s="430"/>
      <c r="E2339" s="430"/>
      <c r="F2339" s="430"/>
      <c r="G2339" s="432"/>
      <c r="H2339" s="432"/>
    </row>
    <row r="2340" spans="1:8" ht="20.100000000000001" customHeight="1">
      <c r="A2340" s="430"/>
      <c r="B2340" s="431"/>
      <c r="C2340" s="430"/>
      <c r="D2340" s="430"/>
      <c r="E2340" s="430"/>
      <c r="F2340" s="430"/>
      <c r="G2340" s="432"/>
      <c r="H2340" s="432"/>
    </row>
    <row r="2341" spans="1:8" ht="20.100000000000001" customHeight="1">
      <c r="A2341" s="430"/>
      <c r="B2341" s="431"/>
      <c r="C2341" s="430"/>
      <c r="D2341" s="430"/>
      <c r="E2341" s="430"/>
      <c r="F2341" s="430"/>
      <c r="G2341" s="432"/>
      <c r="H2341" s="432"/>
    </row>
    <row r="2342" spans="1:8" ht="20.100000000000001" customHeight="1">
      <c r="A2342" s="430"/>
      <c r="B2342" s="431"/>
      <c r="C2342" s="430"/>
      <c r="D2342" s="430"/>
      <c r="E2342" s="430"/>
      <c r="F2342" s="430"/>
      <c r="G2342" s="432"/>
      <c r="H2342" s="432"/>
    </row>
    <row r="2343" spans="1:8" ht="20.100000000000001" customHeight="1">
      <c r="A2343" s="430"/>
      <c r="B2343" s="431"/>
      <c r="C2343" s="430"/>
      <c r="D2343" s="430"/>
      <c r="E2343" s="430"/>
      <c r="F2343" s="430"/>
      <c r="G2343" s="432"/>
      <c r="H2343" s="432"/>
    </row>
    <row r="2344" spans="1:8" ht="20.100000000000001" customHeight="1">
      <c r="A2344" s="430"/>
      <c r="B2344" s="431"/>
      <c r="C2344" s="430"/>
      <c r="D2344" s="430"/>
      <c r="E2344" s="430"/>
      <c r="F2344" s="430"/>
      <c r="G2344" s="432"/>
      <c r="H2344" s="432"/>
    </row>
    <row r="2345" spans="1:8" ht="20.100000000000001" customHeight="1">
      <c r="A2345" s="430"/>
      <c r="B2345" s="431"/>
      <c r="C2345" s="430"/>
      <c r="D2345" s="430"/>
      <c r="E2345" s="430"/>
      <c r="F2345" s="430"/>
      <c r="G2345" s="432"/>
      <c r="H2345" s="432"/>
    </row>
    <row r="2346" spans="1:8" ht="20.100000000000001" customHeight="1">
      <c r="A2346" s="430"/>
      <c r="B2346" s="431"/>
      <c r="C2346" s="430"/>
      <c r="D2346" s="430"/>
      <c r="E2346" s="430"/>
      <c r="F2346" s="430"/>
      <c r="G2346" s="432"/>
      <c r="H2346" s="432"/>
    </row>
    <row r="2347" spans="1:8" ht="20.100000000000001" customHeight="1">
      <c r="A2347" s="430"/>
      <c r="B2347" s="431"/>
      <c r="C2347" s="430"/>
      <c r="D2347" s="430"/>
      <c r="E2347" s="430"/>
      <c r="F2347" s="430"/>
      <c r="G2347" s="432"/>
      <c r="H2347" s="432"/>
    </row>
    <row r="2348" spans="1:8" ht="20.100000000000001" customHeight="1">
      <c r="A2348" s="430"/>
      <c r="B2348" s="431"/>
      <c r="C2348" s="430"/>
      <c r="D2348" s="430"/>
      <c r="E2348" s="430"/>
      <c r="F2348" s="430"/>
      <c r="G2348" s="432"/>
      <c r="H2348" s="432"/>
    </row>
    <row r="2349" spans="1:8" ht="20.100000000000001" customHeight="1">
      <c r="A2349" s="430"/>
      <c r="B2349" s="431"/>
      <c r="C2349" s="430"/>
      <c r="D2349" s="430"/>
      <c r="E2349" s="430"/>
      <c r="F2349" s="430"/>
      <c r="G2349" s="432"/>
      <c r="H2349" s="432"/>
    </row>
    <row r="2350" spans="1:8" ht="20.100000000000001" customHeight="1">
      <c r="A2350" s="430"/>
      <c r="B2350" s="431"/>
      <c r="C2350" s="430"/>
      <c r="D2350" s="430"/>
      <c r="E2350" s="430"/>
      <c r="F2350" s="430"/>
      <c r="G2350" s="432"/>
      <c r="H2350" s="432"/>
    </row>
    <row r="2351" spans="1:8" ht="20.100000000000001" customHeight="1">
      <c r="A2351" s="430"/>
      <c r="B2351" s="431"/>
      <c r="C2351" s="430"/>
      <c r="D2351" s="430"/>
      <c r="E2351" s="430"/>
      <c r="F2351" s="430"/>
      <c r="G2351" s="432"/>
      <c r="H2351" s="432"/>
    </row>
    <row r="2352" spans="1:8" ht="20.100000000000001" customHeight="1">
      <c r="A2352" s="430"/>
      <c r="B2352" s="431"/>
      <c r="C2352" s="430"/>
      <c r="D2352" s="430"/>
      <c r="E2352" s="430"/>
      <c r="F2352" s="430"/>
      <c r="G2352" s="432"/>
      <c r="H2352" s="432"/>
    </row>
    <row r="2353" spans="1:8" ht="20.100000000000001" customHeight="1">
      <c r="A2353" s="430"/>
      <c r="B2353" s="431"/>
      <c r="C2353" s="430"/>
      <c r="D2353" s="430"/>
      <c r="E2353" s="430"/>
      <c r="F2353" s="430"/>
      <c r="G2353" s="432"/>
      <c r="H2353" s="432"/>
    </row>
    <row r="2354" spans="1:8" ht="20.100000000000001" customHeight="1">
      <c r="A2354" s="430"/>
      <c r="B2354" s="431"/>
      <c r="C2354" s="430"/>
      <c r="D2354" s="430"/>
      <c r="E2354" s="430"/>
      <c r="F2354" s="430"/>
      <c r="G2354" s="432"/>
      <c r="H2354" s="432"/>
    </row>
    <row r="2355" spans="1:8" ht="20.100000000000001" customHeight="1">
      <c r="A2355" s="430"/>
      <c r="B2355" s="431"/>
      <c r="C2355" s="430"/>
      <c r="D2355" s="430"/>
      <c r="E2355" s="430"/>
      <c r="F2355" s="430"/>
      <c r="G2355" s="432"/>
      <c r="H2355" s="432"/>
    </row>
    <row r="2356" spans="1:8" ht="20.100000000000001" customHeight="1">
      <c r="A2356" s="430"/>
      <c r="B2356" s="431"/>
      <c r="C2356" s="430"/>
      <c r="D2356" s="430"/>
      <c r="E2356" s="430"/>
      <c r="F2356" s="430"/>
      <c r="G2356" s="432"/>
      <c r="H2356" s="432"/>
    </row>
    <row r="2357" spans="1:8" ht="20.100000000000001" customHeight="1">
      <c r="A2357" s="430"/>
      <c r="B2357" s="431"/>
      <c r="C2357" s="430"/>
      <c r="D2357" s="430"/>
      <c r="E2357" s="430"/>
      <c r="F2357" s="430"/>
      <c r="G2357" s="432"/>
      <c r="H2357" s="432"/>
    </row>
    <row r="2358" spans="1:8" ht="20.100000000000001" customHeight="1">
      <c r="A2358" s="430"/>
      <c r="B2358" s="431"/>
      <c r="C2358" s="430"/>
      <c r="D2358" s="430"/>
      <c r="E2358" s="430"/>
      <c r="F2358" s="430"/>
      <c r="G2358" s="432"/>
      <c r="H2358" s="432"/>
    </row>
    <row r="2359" spans="1:8" ht="20.100000000000001" customHeight="1">
      <c r="A2359" s="430"/>
      <c r="B2359" s="431"/>
      <c r="C2359" s="430"/>
      <c r="D2359" s="430"/>
      <c r="E2359" s="430"/>
      <c r="F2359" s="430"/>
      <c r="G2359" s="432"/>
      <c r="H2359" s="432"/>
    </row>
    <row r="2360" spans="1:8" ht="20.100000000000001" customHeight="1">
      <c r="A2360" s="430"/>
      <c r="B2360" s="431"/>
      <c r="C2360" s="430"/>
      <c r="D2360" s="430"/>
      <c r="E2360" s="430"/>
      <c r="F2360" s="430"/>
      <c r="G2360" s="432"/>
      <c r="H2360" s="432"/>
    </row>
    <row r="2361" spans="1:8" ht="20.100000000000001" customHeight="1">
      <c r="A2361" s="430"/>
      <c r="B2361" s="431"/>
      <c r="C2361" s="430"/>
      <c r="D2361" s="430"/>
      <c r="E2361" s="430"/>
      <c r="F2361" s="430"/>
      <c r="G2361" s="432"/>
      <c r="H2361" s="432"/>
    </row>
    <row r="2362" spans="1:8" ht="20.100000000000001" customHeight="1">
      <c r="A2362" s="430"/>
      <c r="B2362" s="431"/>
      <c r="C2362" s="430"/>
      <c r="D2362" s="430"/>
      <c r="E2362" s="430"/>
      <c r="F2362" s="430"/>
      <c r="G2362" s="432"/>
      <c r="H2362" s="432"/>
    </row>
    <row r="2363" spans="1:8" ht="20.100000000000001" customHeight="1">
      <c r="A2363" s="430"/>
      <c r="B2363" s="431"/>
      <c r="C2363" s="430"/>
      <c r="D2363" s="430"/>
      <c r="E2363" s="430"/>
      <c r="F2363" s="430"/>
      <c r="G2363" s="432"/>
      <c r="H2363" s="432"/>
    </row>
    <row r="2364" spans="1:8" ht="20.100000000000001" customHeight="1">
      <c r="A2364" s="430"/>
      <c r="B2364" s="431"/>
      <c r="C2364" s="430"/>
      <c r="D2364" s="430"/>
      <c r="E2364" s="430"/>
      <c r="F2364" s="430"/>
      <c r="G2364" s="432"/>
      <c r="H2364" s="432"/>
    </row>
    <row r="2365" spans="1:8" ht="20.100000000000001" customHeight="1">
      <c r="A2365" s="430"/>
      <c r="B2365" s="431"/>
      <c r="C2365" s="430"/>
      <c r="D2365" s="430"/>
      <c r="E2365" s="430"/>
      <c r="F2365" s="430"/>
      <c r="G2365" s="432"/>
      <c r="H2365" s="432"/>
    </row>
    <row r="2366" spans="1:8" ht="20.100000000000001" customHeight="1">
      <c r="A2366" s="430"/>
      <c r="B2366" s="431"/>
      <c r="C2366" s="430"/>
      <c r="D2366" s="430"/>
      <c r="E2366" s="430"/>
      <c r="F2366" s="430"/>
      <c r="G2366" s="432"/>
      <c r="H2366" s="432"/>
    </row>
    <row r="2367" spans="1:8" ht="20.100000000000001" customHeight="1">
      <c r="A2367" s="430"/>
      <c r="B2367" s="431"/>
      <c r="C2367" s="430"/>
      <c r="D2367" s="430"/>
      <c r="E2367" s="430"/>
      <c r="F2367" s="430"/>
      <c r="G2367" s="432"/>
      <c r="H2367" s="432"/>
    </row>
    <row r="2368" spans="1:8" ht="20.100000000000001" customHeight="1">
      <c r="A2368" s="430"/>
      <c r="B2368" s="431"/>
      <c r="C2368" s="430"/>
      <c r="D2368" s="430"/>
      <c r="E2368" s="430"/>
      <c r="F2368" s="430"/>
      <c r="G2368" s="432"/>
      <c r="H2368" s="432"/>
    </row>
    <row r="2369" spans="1:8" ht="20.100000000000001" customHeight="1">
      <c r="A2369" s="430"/>
      <c r="B2369" s="431"/>
      <c r="C2369" s="430"/>
      <c r="D2369" s="430"/>
      <c r="E2369" s="430"/>
      <c r="F2369" s="430"/>
      <c r="G2369" s="432"/>
      <c r="H2369" s="432"/>
    </row>
    <row r="2370" spans="1:8" ht="20.100000000000001" customHeight="1">
      <c r="A2370" s="430"/>
      <c r="B2370" s="431"/>
      <c r="C2370" s="430"/>
      <c r="D2370" s="430"/>
      <c r="E2370" s="430"/>
      <c r="F2370" s="430"/>
      <c r="G2370" s="432"/>
      <c r="H2370" s="432"/>
    </row>
    <row r="2371" spans="1:8" ht="20.100000000000001" customHeight="1">
      <c r="A2371" s="430"/>
      <c r="B2371" s="431"/>
      <c r="C2371" s="430"/>
      <c r="D2371" s="430"/>
      <c r="E2371" s="430"/>
      <c r="F2371" s="430"/>
      <c r="G2371" s="432"/>
      <c r="H2371" s="432"/>
    </row>
    <row r="2372" spans="1:8" ht="20.100000000000001" customHeight="1">
      <c r="A2372" s="430"/>
      <c r="B2372" s="431"/>
      <c r="C2372" s="430"/>
      <c r="D2372" s="430"/>
      <c r="E2372" s="430"/>
      <c r="F2372" s="430"/>
      <c r="G2372" s="432"/>
      <c r="H2372" s="432"/>
    </row>
    <row r="2373" spans="1:8" ht="20.100000000000001" customHeight="1">
      <c r="A2373" s="430"/>
      <c r="B2373" s="431"/>
      <c r="C2373" s="430"/>
      <c r="D2373" s="430"/>
      <c r="E2373" s="430"/>
      <c r="F2373" s="430"/>
      <c r="G2373" s="432"/>
      <c r="H2373" s="432"/>
    </row>
    <row r="2374" spans="1:8" ht="20.100000000000001" customHeight="1">
      <c r="A2374" s="430"/>
      <c r="B2374" s="431"/>
      <c r="C2374" s="430"/>
      <c r="D2374" s="430"/>
      <c r="E2374" s="430"/>
      <c r="F2374" s="430"/>
      <c r="G2374" s="432"/>
      <c r="H2374" s="432"/>
    </row>
    <row r="2375" spans="1:8" ht="20.100000000000001" customHeight="1">
      <c r="A2375" s="430"/>
      <c r="B2375" s="431"/>
      <c r="C2375" s="430"/>
      <c r="D2375" s="430"/>
      <c r="E2375" s="430"/>
      <c r="F2375" s="430"/>
      <c r="G2375" s="432"/>
      <c r="H2375" s="432"/>
    </row>
    <row r="2376" spans="1:8" ht="20.100000000000001" customHeight="1">
      <c r="A2376" s="430"/>
      <c r="B2376" s="431"/>
      <c r="C2376" s="430"/>
      <c r="D2376" s="430"/>
      <c r="E2376" s="430"/>
      <c r="F2376" s="430"/>
      <c r="G2376" s="432"/>
      <c r="H2376" s="432"/>
    </row>
    <row r="2377" spans="1:8" ht="20.100000000000001" customHeight="1">
      <c r="A2377" s="430"/>
      <c r="B2377" s="431"/>
      <c r="C2377" s="430"/>
      <c r="D2377" s="430"/>
      <c r="E2377" s="430"/>
      <c r="F2377" s="430"/>
      <c r="G2377" s="432"/>
      <c r="H2377" s="432"/>
    </row>
    <row r="2378" spans="1:8" ht="20.100000000000001" customHeight="1">
      <c r="A2378" s="430"/>
      <c r="B2378" s="431"/>
      <c r="C2378" s="430"/>
      <c r="D2378" s="430"/>
      <c r="E2378" s="430"/>
      <c r="F2378" s="430"/>
      <c r="G2378" s="432"/>
      <c r="H2378" s="432"/>
    </row>
    <row r="2379" spans="1:8" ht="20.100000000000001" customHeight="1">
      <c r="A2379" s="430"/>
      <c r="B2379" s="431"/>
      <c r="C2379" s="430"/>
      <c r="D2379" s="430"/>
      <c r="E2379" s="430"/>
      <c r="F2379" s="430"/>
      <c r="G2379" s="432"/>
      <c r="H2379" s="432"/>
    </row>
    <row r="2380" spans="1:8" ht="20.100000000000001" customHeight="1">
      <c r="A2380" s="430"/>
      <c r="B2380" s="431"/>
      <c r="C2380" s="430"/>
      <c r="D2380" s="430"/>
      <c r="E2380" s="430"/>
      <c r="F2380" s="430"/>
      <c r="G2380" s="432"/>
      <c r="H2380" s="432"/>
    </row>
    <row r="2381" spans="1:8" ht="20.100000000000001" customHeight="1">
      <c r="A2381" s="430"/>
      <c r="B2381" s="431"/>
      <c r="C2381" s="430"/>
      <c r="D2381" s="430"/>
      <c r="E2381" s="430"/>
      <c r="F2381" s="430"/>
      <c r="G2381" s="432"/>
      <c r="H2381" s="432"/>
    </row>
    <row r="2382" spans="1:8" ht="20.100000000000001" customHeight="1">
      <c r="A2382" s="430"/>
      <c r="B2382" s="431"/>
      <c r="C2382" s="430"/>
      <c r="D2382" s="430"/>
      <c r="E2382" s="430"/>
      <c r="F2382" s="430"/>
      <c r="G2382" s="432"/>
      <c r="H2382" s="432"/>
    </row>
    <row r="2383" spans="1:8" ht="20.100000000000001" customHeight="1">
      <c r="A2383" s="430"/>
      <c r="B2383" s="431"/>
      <c r="C2383" s="430"/>
      <c r="D2383" s="430"/>
      <c r="E2383" s="430"/>
      <c r="F2383" s="430"/>
      <c r="G2383" s="432"/>
      <c r="H2383" s="432"/>
    </row>
    <row r="2384" spans="1:8" ht="20.100000000000001" customHeight="1">
      <c r="A2384" s="430"/>
      <c r="B2384" s="431"/>
      <c r="C2384" s="430"/>
      <c r="D2384" s="430"/>
      <c r="E2384" s="430"/>
      <c r="F2384" s="430"/>
      <c r="G2384" s="432"/>
      <c r="H2384" s="432"/>
    </row>
    <row r="2385" spans="1:8" ht="20.100000000000001" customHeight="1">
      <c r="A2385" s="430"/>
      <c r="B2385" s="431"/>
      <c r="C2385" s="430"/>
      <c r="D2385" s="430"/>
      <c r="E2385" s="430"/>
      <c r="F2385" s="430"/>
      <c r="G2385" s="432"/>
      <c r="H2385" s="432"/>
    </row>
    <row r="2386" spans="1:8" ht="20.100000000000001" customHeight="1">
      <c r="A2386" s="430"/>
      <c r="B2386" s="431"/>
      <c r="C2386" s="430"/>
      <c r="D2386" s="430"/>
      <c r="E2386" s="430"/>
      <c r="F2386" s="430"/>
      <c r="G2386" s="432"/>
      <c r="H2386" s="432"/>
    </row>
    <row r="2387" spans="1:8" ht="20.100000000000001" customHeight="1">
      <c r="A2387" s="430"/>
      <c r="B2387" s="431"/>
      <c r="C2387" s="430"/>
      <c r="D2387" s="430"/>
      <c r="E2387" s="430"/>
      <c r="F2387" s="430"/>
      <c r="G2387" s="432"/>
      <c r="H2387" s="432"/>
    </row>
    <row r="2388" spans="1:8" ht="20.100000000000001" customHeight="1">
      <c r="A2388" s="430"/>
      <c r="B2388" s="431"/>
      <c r="C2388" s="430"/>
      <c r="D2388" s="430"/>
      <c r="E2388" s="430"/>
      <c r="F2388" s="430"/>
      <c r="G2388" s="432"/>
      <c r="H2388" s="432"/>
    </row>
    <row r="2389" spans="1:8" ht="20.100000000000001" customHeight="1">
      <c r="A2389" s="430"/>
      <c r="B2389" s="431"/>
      <c r="C2389" s="430"/>
      <c r="D2389" s="430"/>
      <c r="E2389" s="430"/>
      <c r="F2389" s="430"/>
      <c r="G2389" s="432"/>
      <c r="H2389" s="432"/>
    </row>
    <row r="2390" spans="1:8" ht="20.100000000000001" customHeight="1">
      <c r="A2390" s="430"/>
      <c r="B2390" s="431"/>
      <c r="C2390" s="430"/>
      <c r="D2390" s="430"/>
      <c r="E2390" s="430"/>
      <c r="F2390" s="430"/>
      <c r="G2390" s="432"/>
      <c r="H2390" s="432"/>
    </row>
    <row r="2391" spans="1:8" ht="20.100000000000001" customHeight="1">
      <c r="A2391" s="430"/>
      <c r="B2391" s="431"/>
      <c r="C2391" s="430"/>
      <c r="D2391" s="430"/>
      <c r="E2391" s="430"/>
      <c r="F2391" s="430"/>
      <c r="G2391" s="432"/>
      <c r="H2391" s="432"/>
    </row>
    <row r="2392" spans="1:8" ht="20.100000000000001" customHeight="1">
      <c r="A2392" s="430"/>
      <c r="B2392" s="431"/>
      <c r="C2392" s="430"/>
      <c r="D2392" s="430"/>
      <c r="E2392" s="430"/>
      <c r="F2392" s="430"/>
      <c r="G2392" s="432"/>
      <c r="H2392" s="432"/>
    </row>
    <row r="2393" spans="1:8" ht="20.100000000000001" customHeight="1">
      <c r="A2393" s="430"/>
      <c r="B2393" s="431"/>
      <c r="C2393" s="430"/>
      <c r="D2393" s="430"/>
      <c r="E2393" s="430"/>
      <c r="F2393" s="430"/>
      <c r="G2393" s="432"/>
      <c r="H2393" s="432"/>
    </row>
    <row r="2394" spans="1:8" ht="20.100000000000001" customHeight="1">
      <c r="A2394" s="430"/>
      <c r="B2394" s="431"/>
      <c r="C2394" s="430"/>
      <c r="D2394" s="430"/>
      <c r="E2394" s="430"/>
      <c r="F2394" s="430"/>
      <c r="G2394" s="432"/>
      <c r="H2394" s="432"/>
    </row>
    <row r="2395" spans="1:8" ht="20.100000000000001" customHeight="1">
      <c r="A2395" s="430"/>
      <c r="B2395" s="431"/>
      <c r="C2395" s="430"/>
      <c r="D2395" s="430"/>
      <c r="E2395" s="430"/>
      <c r="F2395" s="430"/>
      <c r="G2395" s="432"/>
      <c r="H2395" s="432"/>
    </row>
    <row r="2396" spans="1:8" ht="20.100000000000001" customHeight="1">
      <c r="A2396" s="430"/>
      <c r="B2396" s="431"/>
      <c r="C2396" s="430"/>
      <c r="D2396" s="430"/>
      <c r="E2396" s="430"/>
      <c r="F2396" s="430"/>
      <c r="G2396" s="432"/>
      <c r="H2396" s="432"/>
    </row>
    <row r="2397" spans="1:8" ht="20.100000000000001" customHeight="1">
      <c r="A2397" s="430"/>
      <c r="B2397" s="431"/>
      <c r="C2397" s="430"/>
      <c r="D2397" s="430"/>
      <c r="E2397" s="430"/>
      <c r="F2397" s="430"/>
      <c r="G2397" s="432"/>
      <c r="H2397" s="432"/>
    </row>
    <row r="2398" spans="1:8" ht="20.100000000000001" customHeight="1">
      <c r="A2398" s="430"/>
      <c r="B2398" s="431"/>
      <c r="C2398" s="430"/>
      <c r="D2398" s="430"/>
      <c r="E2398" s="430"/>
      <c r="F2398" s="430"/>
      <c r="G2398" s="432"/>
      <c r="H2398" s="432"/>
    </row>
    <row r="2399" spans="1:8" ht="20.100000000000001" customHeight="1">
      <c r="A2399" s="430"/>
      <c r="B2399" s="431"/>
      <c r="C2399" s="430"/>
      <c r="D2399" s="430"/>
      <c r="E2399" s="430"/>
      <c r="F2399" s="430"/>
      <c r="G2399" s="432"/>
      <c r="H2399" s="432"/>
    </row>
    <row r="2400" spans="1:8" ht="20.100000000000001" customHeight="1">
      <c r="A2400" s="430"/>
      <c r="B2400" s="431"/>
      <c r="C2400" s="430"/>
      <c r="D2400" s="430"/>
      <c r="E2400" s="430"/>
      <c r="F2400" s="430"/>
      <c r="G2400" s="432"/>
      <c r="H2400" s="432"/>
    </row>
    <row r="2401" spans="1:8" ht="20.100000000000001" customHeight="1">
      <c r="A2401" s="430"/>
      <c r="B2401" s="431"/>
      <c r="C2401" s="430"/>
      <c r="D2401" s="430"/>
      <c r="E2401" s="430"/>
      <c r="F2401" s="430"/>
      <c r="G2401" s="432"/>
      <c r="H2401" s="432"/>
    </row>
    <row r="2402" spans="1:8" ht="20.100000000000001" customHeight="1">
      <c r="A2402" s="430"/>
      <c r="B2402" s="431"/>
      <c r="C2402" s="430"/>
      <c r="D2402" s="430"/>
      <c r="E2402" s="430"/>
      <c r="F2402" s="430"/>
      <c r="G2402" s="432"/>
      <c r="H2402" s="432"/>
    </row>
    <row r="2403" spans="1:8" ht="20.100000000000001" customHeight="1">
      <c r="A2403" s="430"/>
      <c r="B2403" s="431"/>
      <c r="C2403" s="430"/>
      <c r="D2403" s="430"/>
      <c r="E2403" s="430"/>
      <c r="F2403" s="430"/>
      <c r="G2403" s="432"/>
      <c r="H2403" s="432"/>
    </row>
    <row r="2404" spans="1:8" ht="20.100000000000001" customHeight="1">
      <c r="G2404" s="432"/>
      <c r="H2404" s="432"/>
    </row>
    <row r="2405" spans="1:8" ht="20.100000000000001" customHeight="1">
      <c r="G2405" s="432"/>
      <c r="H2405" s="432"/>
    </row>
    <row r="2406" spans="1:8" ht="20.100000000000001" customHeight="1">
      <c r="G2406" s="432"/>
      <c r="H2406" s="432"/>
    </row>
    <row r="2407" spans="1:8" ht="20.100000000000001" customHeight="1">
      <c r="G2407" s="432"/>
      <c r="H2407" s="432"/>
    </row>
    <row r="2408" spans="1:8" ht="20.100000000000001" customHeight="1">
      <c r="G2408" s="432"/>
      <c r="H2408" s="432"/>
    </row>
    <row r="2409" spans="1:8" ht="20.100000000000001" customHeight="1">
      <c r="G2409" s="432"/>
      <c r="H2409" s="432"/>
    </row>
    <row r="2410" spans="1:8" ht="20.100000000000001" customHeight="1">
      <c r="G2410" s="432"/>
      <c r="H2410" s="432"/>
    </row>
    <row r="2411" spans="1:8" ht="20.100000000000001" customHeight="1">
      <c r="G2411" s="432"/>
      <c r="H2411" s="432"/>
    </row>
    <row r="2412" spans="1:8" ht="20.100000000000001" customHeight="1">
      <c r="G2412" s="432"/>
      <c r="H2412" s="432"/>
    </row>
  </sheetData>
  <mergeCells count="4">
    <mergeCell ref="A1:H3"/>
    <mergeCell ref="A4:H4"/>
    <mergeCell ref="B36:F36"/>
    <mergeCell ref="C54:G54"/>
  </mergeCells>
  <printOptions horizontalCentered="1"/>
  <pageMargins left="0.78740157480314965" right="0.78740157480314965" top="0.78740157480314965" bottom="0.78740157480314965" header="0.51181102362204722" footer="0.51181102362204722"/>
  <pageSetup paperSize="9" scale="97" fitToHeight="0" orientation="portrait" horizontalDpi="300" verticalDpi="300" r:id="rId1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7</vt:i4>
      </vt:variant>
    </vt:vector>
  </HeadingPairs>
  <TitlesOfParts>
    <vt:vector size="13" baseType="lpstr">
      <vt:lpstr>Rekapitulace stavby</vt:lpstr>
      <vt:lpstr>Stavebni_cast</vt:lpstr>
      <vt:lpstr>ÚT</vt:lpstr>
      <vt:lpstr>Elektroinstalace_Rekapitulace</vt:lpstr>
      <vt:lpstr>Elektroinstalace</vt:lpstr>
      <vt:lpstr>VZT</vt:lpstr>
      <vt:lpstr>'Rekapitulace stavby'!Názvy_tisku</vt:lpstr>
      <vt:lpstr>Stavebni_cast!Názvy_tisku</vt:lpstr>
      <vt:lpstr>ÚT!Názvy_tisku</vt:lpstr>
      <vt:lpstr>'Rekapitulace stavby'!Oblast_tisku</vt:lpstr>
      <vt:lpstr>Stavebni_cast!Oblast_tisku</vt:lpstr>
      <vt:lpstr>ÚT!Oblast_tisku</vt:lpstr>
      <vt:lpstr>VZT!Oblast_tisku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DESKTOP-E2J5M8A\Katka</dc:creator>
  <cp:lastModifiedBy>Jirka</cp:lastModifiedBy>
  <dcterms:created xsi:type="dcterms:W3CDTF">2017-08-07T17:31:06Z</dcterms:created>
  <dcterms:modified xsi:type="dcterms:W3CDTF">2017-08-17T10:45:50Z</dcterms:modified>
</cp:coreProperties>
</file>