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16935" windowHeight="12255"/>
  </bookViews>
  <sheets>
    <sheet name="Rekapitulace stavby" sheetId="1" r:id="rId1"/>
    <sheet name="01 - Technické zhodnocení" sheetId="2" r:id="rId2"/>
    <sheet name="02 - Opravy vnitřních pro..." sheetId="3" r:id="rId3"/>
    <sheet name="Pokyny pro vyplnění" sheetId="4" r:id="rId4"/>
  </sheets>
  <definedNames>
    <definedName name="_xlnm._FilterDatabase" localSheetId="1" hidden="1">'01 - Technické zhodnocení'!$C$93:$K$228</definedName>
    <definedName name="_xlnm._FilterDatabase" localSheetId="2" hidden="1">'02 - Opravy vnitřních pro...'!$C$85:$K$163</definedName>
    <definedName name="_xlnm.Print_Titles" localSheetId="1">'01 - Technické zhodnocení'!$93:$93</definedName>
    <definedName name="_xlnm.Print_Titles" localSheetId="2">'02 - Opravy vnitřních pro...'!$85:$85</definedName>
    <definedName name="_xlnm.Print_Titles" localSheetId="0">'Rekapitulace stavby'!$49:$49</definedName>
    <definedName name="_xlnm.Print_Area" localSheetId="1">'01 - Technické zhodnocení'!$C$4:$J$36,'01 - Technické zhodnocení'!$C$42:$J$75,'01 - Technické zhodnocení'!$C$81:$K$228</definedName>
    <definedName name="_xlnm.Print_Area" localSheetId="2">'02 - Opravy vnitřních pro...'!$C$4:$J$36,'02 - Opravy vnitřních pro...'!$C$42:$J$67,'02 - Opravy vnitřních pro...'!$C$73:$K$163</definedName>
    <definedName name="_xlnm.Print_Area" localSheetId="3">'Pokyny pro vyplnění'!$B$2:$K$69,'Pokyny pro vyplnění'!$B$72:$K$116,'Pokyny pro vyplnění'!$B$119:$K$188,'Pokyny pro vyplnění'!$B$196:$K$216</definedName>
    <definedName name="_xlnm.Print_Area" localSheetId="0">'Rekapitulace stavby'!$D$4:$AO$33,'Rekapitulace stavby'!$C$39:$AQ$54</definedName>
  </definedNames>
  <calcPr calcId="152511"/>
</workbook>
</file>

<file path=xl/calcChain.xml><?xml version="1.0" encoding="utf-8"?>
<calcChain xmlns="http://schemas.openxmlformats.org/spreadsheetml/2006/main">
  <c r="AY53" i="1" l="1"/>
  <c r="AX53" i="1"/>
  <c r="BI163" i="3"/>
  <c r="BH163" i="3"/>
  <c r="BG163" i="3"/>
  <c r="BF163" i="3"/>
  <c r="T163" i="3"/>
  <c r="T161" i="3" s="1"/>
  <c r="R163" i="3"/>
  <c r="P163" i="3"/>
  <c r="BK163" i="3"/>
  <c r="J163" i="3"/>
  <c r="BE163" i="3" s="1"/>
  <c r="BI162" i="3"/>
  <c r="BH162" i="3"/>
  <c r="BG162" i="3"/>
  <c r="BF162" i="3"/>
  <c r="T162" i="3"/>
  <c r="R162" i="3"/>
  <c r="R161" i="3" s="1"/>
  <c r="P162" i="3"/>
  <c r="P161" i="3" s="1"/>
  <c r="BK162" i="3"/>
  <c r="BK161" i="3" s="1"/>
  <c r="J161" i="3" s="1"/>
  <c r="J66" i="3" s="1"/>
  <c r="J162" i="3"/>
  <c r="BE162" i="3" s="1"/>
  <c r="BI160" i="3"/>
  <c r="BH160" i="3"/>
  <c r="BG160" i="3"/>
  <c r="BF160" i="3"/>
  <c r="T160" i="3"/>
  <c r="R160" i="3"/>
  <c r="P160" i="3"/>
  <c r="BK160" i="3"/>
  <c r="J160" i="3"/>
  <c r="BE160" i="3" s="1"/>
  <c r="BI159" i="3"/>
  <c r="BH159" i="3"/>
  <c r="BG159" i="3"/>
  <c r="BF159" i="3"/>
  <c r="T159" i="3"/>
  <c r="R159" i="3"/>
  <c r="P159" i="3"/>
  <c r="BK159" i="3"/>
  <c r="J159" i="3"/>
  <c r="BE159" i="3" s="1"/>
  <c r="BI158" i="3"/>
  <c r="BH158" i="3"/>
  <c r="BG158" i="3"/>
  <c r="BF158" i="3"/>
  <c r="T158" i="3"/>
  <c r="R158" i="3"/>
  <c r="P158" i="3"/>
  <c r="BK158" i="3"/>
  <c r="J158" i="3"/>
  <c r="BE158" i="3" s="1"/>
  <c r="BI157" i="3"/>
  <c r="BH157" i="3"/>
  <c r="BG157" i="3"/>
  <c r="BF157" i="3"/>
  <c r="BE157" i="3"/>
  <c r="T157" i="3"/>
  <c r="R157" i="3"/>
  <c r="P157" i="3"/>
  <c r="BK157" i="3"/>
  <c r="J157" i="3"/>
  <c r="BI156" i="3"/>
  <c r="BH156" i="3"/>
  <c r="BG156" i="3"/>
  <c r="BF156" i="3"/>
  <c r="T156" i="3"/>
  <c r="R156" i="3"/>
  <c r="P156" i="3"/>
  <c r="BK156" i="3"/>
  <c r="J156" i="3"/>
  <c r="BE156" i="3" s="1"/>
  <c r="BI155" i="3"/>
  <c r="BH155" i="3"/>
  <c r="BG155" i="3"/>
  <c r="BF155" i="3"/>
  <c r="BE155" i="3"/>
  <c r="T155" i="3"/>
  <c r="R155" i="3"/>
  <c r="P155" i="3"/>
  <c r="BK155" i="3"/>
  <c r="J155" i="3"/>
  <c r="BI154" i="3"/>
  <c r="BH154" i="3"/>
  <c r="BG154" i="3"/>
  <c r="BF154" i="3"/>
  <c r="T154" i="3"/>
  <c r="R154" i="3"/>
  <c r="P154" i="3"/>
  <c r="BK154" i="3"/>
  <c r="J154" i="3"/>
  <c r="BE154" i="3" s="1"/>
  <c r="BI153" i="3"/>
  <c r="BH153" i="3"/>
  <c r="BG153" i="3"/>
  <c r="BF153" i="3"/>
  <c r="BE153" i="3"/>
  <c r="T153" i="3"/>
  <c r="R153" i="3"/>
  <c r="P153" i="3"/>
  <c r="BK153" i="3"/>
  <c r="J153" i="3"/>
  <c r="BI152" i="3"/>
  <c r="BH152" i="3"/>
  <c r="BG152" i="3"/>
  <c r="BF152" i="3"/>
  <c r="T152" i="3"/>
  <c r="R152" i="3"/>
  <c r="P152" i="3"/>
  <c r="BK152" i="3"/>
  <c r="J152" i="3"/>
  <c r="BE152" i="3" s="1"/>
  <c r="BI151" i="3"/>
  <c r="BH151" i="3"/>
  <c r="BG151" i="3"/>
  <c r="BF151" i="3"/>
  <c r="BE151" i="3"/>
  <c r="T151" i="3"/>
  <c r="R151" i="3"/>
  <c r="P151" i="3"/>
  <c r="BK151" i="3"/>
  <c r="J151" i="3"/>
  <c r="BI150" i="3"/>
  <c r="BH150" i="3"/>
  <c r="BG150" i="3"/>
  <c r="BF150" i="3"/>
  <c r="T150" i="3"/>
  <c r="R150" i="3"/>
  <c r="P150" i="3"/>
  <c r="BK150" i="3"/>
  <c r="J150" i="3"/>
  <c r="BE150" i="3" s="1"/>
  <c r="BI149" i="3"/>
  <c r="BH149" i="3"/>
  <c r="BG149" i="3"/>
  <c r="BF149" i="3"/>
  <c r="BE149" i="3"/>
  <c r="T149" i="3"/>
  <c r="R149" i="3"/>
  <c r="P149" i="3"/>
  <c r="BK149" i="3"/>
  <c r="J149" i="3"/>
  <c r="BI148" i="3"/>
  <c r="BH148" i="3"/>
  <c r="BG148" i="3"/>
  <c r="BF148" i="3"/>
  <c r="T148" i="3"/>
  <c r="R148" i="3"/>
  <c r="P148" i="3"/>
  <c r="BK148" i="3"/>
  <c r="J148" i="3"/>
  <c r="BE148" i="3" s="1"/>
  <c r="BI147" i="3"/>
  <c r="BH147" i="3"/>
  <c r="BG147" i="3"/>
  <c r="BF147" i="3"/>
  <c r="BE147" i="3"/>
  <c r="T147" i="3"/>
  <c r="R147" i="3"/>
  <c r="P147" i="3"/>
  <c r="BK147" i="3"/>
  <c r="J147" i="3"/>
  <c r="BI146" i="3"/>
  <c r="BH146" i="3"/>
  <c r="BG146" i="3"/>
  <c r="BF146" i="3"/>
  <c r="T146" i="3"/>
  <c r="R146" i="3"/>
  <c r="P146" i="3"/>
  <c r="BK146" i="3"/>
  <c r="J146" i="3"/>
  <c r="BE146" i="3" s="1"/>
  <c r="BI145" i="3"/>
  <c r="BH145" i="3"/>
  <c r="BG145" i="3"/>
  <c r="BF145" i="3"/>
  <c r="BE145" i="3"/>
  <c r="T145" i="3"/>
  <c r="R145" i="3"/>
  <c r="P145" i="3"/>
  <c r="BK145" i="3"/>
  <c r="J145" i="3"/>
  <c r="BI144" i="3"/>
  <c r="BH144" i="3"/>
  <c r="BG144" i="3"/>
  <c r="BF144" i="3"/>
  <c r="T144" i="3"/>
  <c r="R144" i="3"/>
  <c r="P144" i="3"/>
  <c r="BK144" i="3"/>
  <c r="J144" i="3"/>
  <c r="BE144" i="3" s="1"/>
  <c r="BI142" i="3"/>
  <c r="BH142" i="3"/>
  <c r="BG142" i="3"/>
  <c r="BF142" i="3"/>
  <c r="BE142" i="3"/>
  <c r="T142" i="3"/>
  <c r="T141" i="3" s="1"/>
  <c r="R142" i="3"/>
  <c r="R141" i="3" s="1"/>
  <c r="P142" i="3"/>
  <c r="P141" i="3" s="1"/>
  <c r="BK142" i="3"/>
  <c r="BK141" i="3" s="1"/>
  <c r="J141" i="3" s="1"/>
  <c r="J65" i="3" s="1"/>
  <c r="J142" i="3"/>
  <c r="BI140" i="3"/>
  <c r="BH140" i="3"/>
  <c r="BG140" i="3"/>
  <c r="BF140" i="3"/>
  <c r="BE140" i="3"/>
  <c r="T140" i="3"/>
  <c r="R140" i="3"/>
  <c r="P140" i="3"/>
  <c r="BK140" i="3"/>
  <c r="J140" i="3"/>
  <c r="BI139" i="3"/>
  <c r="BH139" i="3"/>
  <c r="BG139" i="3"/>
  <c r="BF139" i="3"/>
  <c r="T139" i="3"/>
  <c r="R139" i="3"/>
  <c r="P139" i="3"/>
  <c r="BK139" i="3"/>
  <c r="J139" i="3"/>
  <c r="BE139" i="3" s="1"/>
  <c r="BI138" i="3"/>
  <c r="BH138" i="3"/>
  <c r="BG138" i="3"/>
  <c r="BF138" i="3"/>
  <c r="BE138" i="3"/>
  <c r="T138" i="3"/>
  <c r="R138" i="3"/>
  <c r="P138" i="3"/>
  <c r="BK138" i="3"/>
  <c r="J138" i="3"/>
  <c r="BI137" i="3"/>
  <c r="BH137" i="3"/>
  <c r="BG137" i="3"/>
  <c r="BF137" i="3"/>
  <c r="T137" i="3"/>
  <c r="R137" i="3"/>
  <c r="P137" i="3"/>
  <c r="BK137" i="3"/>
  <c r="J137" i="3"/>
  <c r="BE137" i="3" s="1"/>
  <c r="BI136" i="3"/>
  <c r="BH136" i="3"/>
  <c r="BG136" i="3"/>
  <c r="BF136" i="3"/>
  <c r="BE136" i="3"/>
  <c r="T136" i="3"/>
  <c r="R136" i="3"/>
  <c r="P136" i="3"/>
  <c r="BK136" i="3"/>
  <c r="J136" i="3"/>
  <c r="BI135" i="3"/>
  <c r="BH135" i="3"/>
  <c r="BG135" i="3"/>
  <c r="BF135" i="3"/>
  <c r="T135" i="3"/>
  <c r="R135" i="3"/>
  <c r="P135" i="3"/>
  <c r="BK135" i="3"/>
  <c r="J135" i="3"/>
  <c r="BE135" i="3" s="1"/>
  <c r="BI134" i="3"/>
  <c r="BH134" i="3"/>
  <c r="BG134" i="3"/>
  <c r="BF134" i="3"/>
  <c r="BE134" i="3"/>
  <c r="T134" i="3"/>
  <c r="T133" i="3" s="1"/>
  <c r="R134" i="3"/>
  <c r="R133" i="3" s="1"/>
  <c r="P134" i="3"/>
  <c r="P133" i="3" s="1"/>
  <c r="BK134" i="3"/>
  <c r="BK133" i="3" s="1"/>
  <c r="J133" i="3" s="1"/>
  <c r="J64" i="3" s="1"/>
  <c r="J134" i="3"/>
  <c r="BI131" i="3"/>
  <c r="BH131" i="3"/>
  <c r="BG131" i="3"/>
  <c r="BF131" i="3"/>
  <c r="T131" i="3"/>
  <c r="R131" i="3"/>
  <c r="P131" i="3"/>
  <c r="BK131" i="3"/>
  <c r="J131" i="3"/>
  <c r="BE131" i="3" s="1"/>
  <c r="BI128" i="3"/>
  <c r="BH128" i="3"/>
  <c r="BG128" i="3"/>
  <c r="BF128" i="3"/>
  <c r="BE128" i="3"/>
  <c r="T128" i="3"/>
  <c r="R128" i="3"/>
  <c r="P128" i="3"/>
  <c r="BK128" i="3"/>
  <c r="J128" i="3"/>
  <c r="BI126" i="3"/>
  <c r="BH126" i="3"/>
  <c r="BG126" i="3"/>
  <c r="BF126" i="3"/>
  <c r="T126" i="3"/>
  <c r="T125" i="3" s="1"/>
  <c r="R126" i="3"/>
  <c r="R125" i="3" s="1"/>
  <c r="R124" i="3" s="1"/>
  <c r="P126" i="3"/>
  <c r="P125" i="3" s="1"/>
  <c r="P124" i="3" s="1"/>
  <c r="BK126" i="3"/>
  <c r="BK125" i="3" s="1"/>
  <c r="J126" i="3"/>
  <c r="BE126" i="3" s="1"/>
  <c r="BI123" i="3"/>
  <c r="BH123" i="3"/>
  <c r="BG123" i="3"/>
  <c r="BF123" i="3"/>
  <c r="T123" i="3"/>
  <c r="T122" i="3" s="1"/>
  <c r="R123" i="3"/>
  <c r="R122" i="3" s="1"/>
  <c r="P123" i="3"/>
  <c r="P122" i="3" s="1"/>
  <c r="BK123" i="3"/>
  <c r="BK122" i="3" s="1"/>
  <c r="J122" i="3" s="1"/>
  <c r="J61" i="3" s="1"/>
  <c r="J123" i="3"/>
  <c r="BE123" i="3" s="1"/>
  <c r="BI121" i="3"/>
  <c r="BH121" i="3"/>
  <c r="BG121" i="3"/>
  <c r="BF121" i="3"/>
  <c r="T121" i="3"/>
  <c r="R121" i="3"/>
  <c r="P121" i="3"/>
  <c r="BK121" i="3"/>
  <c r="J121" i="3"/>
  <c r="BE121" i="3" s="1"/>
  <c r="BI120" i="3"/>
  <c r="BH120" i="3"/>
  <c r="BG120" i="3"/>
  <c r="BF120" i="3"/>
  <c r="BE120" i="3"/>
  <c r="T120" i="3"/>
  <c r="R120" i="3"/>
  <c r="P120" i="3"/>
  <c r="BK120" i="3"/>
  <c r="J120" i="3"/>
  <c r="BI119" i="3"/>
  <c r="BH119" i="3"/>
  <c r="BG119" i="3"/>
  <c r="BF119" i="3"/>
  <c r="T119" i="3"/>
  <c r="R119" i="3"/>
  <c r="P119" i="3"/>
  <c r="BK119" i="3"/>
  <c r="J119" i="3"/>
  <c r="BE119" i="3" s="1"/>
  <c r="BI117" i="3"/>
  <c r="BH117" i="3"/>
  <c r="BG117" i="3"/>
  <c r="BF117" i="3"/>
  <c r="BE117" i="3"/>
  <c r="T117" i="3"/>
  <c r="R117" i="3"/>
  <c r="P117" i="3"/>
  <c r="BK117" i="3"/>
  <c r="J117" i="3"/>
  <c r="BI116" i="3"/>
  <c r="BH116" i="3"/>
  <c r="BG116" i="3"/>
  <c r="BF116" i="3"/>
  <c r="T116" i="3"/>
  <c r="T115" i="3" s="1"/>
  <c r="R116" i="3"/>
  <c r="R115" i="3" s="1"/>
  <c r="P116" i="3"/>
  <c r="P115" i="3" s="1"/>
  <c r="BK116" i="3"/>
  <c r="BK115" i="3" s="1"/>
  <c r="J115" i="3" s="1"/>
  <c r="J60" i="3" s="1"/>
  <c r="J116" i="3"/>
  <c r="BE116" i="3" s="1"/>
  <c r="BI114" i="3"/>
  <c r="BH114" i="3"/>
  <c r="BG114" i="3"/>
  <c r="BF114" i="3"/>
  <c r="T114" i="3"/>
  <c r="R114" i="3"/>
  <c r="P114" i="3"/>
  <c r="BK114" i="3"/>
  <c r="J114" i="3"/>
  <c r="BE114" i="3" s="1"/>
  <c r="BI112" i="3"/>
  <c r="BH112" i="3"/>
  <c r="BG112" i="3"/>
  <c r="BF112" i="3"/>
  <c r="T112" i="3"/>
  <c r="R112" i="3"/>
  <c r="P112" i="3"/>
  <c r="BK112" i="3"/>
  <c r="J112" i="3"/>
  <c r="BE112" i="3" s="1"/>
  <c r="BI111" i="3"/>
  <c r="BH111" i="3"/>
  <c r="BG111" i="3"/>
  <c r="BF111" i="3"/>
  <c r="T111" i="3"/>
  <c r="R111" i="3"/>
  <c r="P111" i="3"/>
  <c r="BK111" i="3"/>
  <c r="J111" i="3"/>
  <c r="BE111" i="3" s="1"/>
  <c r="BI110" i="3"/>
  <c r="BH110" i="3"/>
  <c r="BG110" i="3"/>
  <c r="BF110" i="3"/>
  <c r="T110" i="3"/>
  <c r="R110" i="3"/>
  <c r="P110" i="3"/>
  <c r="BK110" i="3"/>
  <c r="J110" i="3"/>
  <c r="BE110" i="3" s="1"/>
  <c r="BI109" i="3"/>
  <c r="BH109" i="3"/>
  <c r="BG109" i="3"/>
  <c r="BF109" i="3"/>
  <c r="BE109" i="3"/>
  <c r="T109" i="3"/>
  <c r="R109" i="3"/>
  <c r="P109" i="3"/>
  <c r="BK109" i="3"/>
  <c r="J109" i="3"/>
  <c r="BI108" i="3"/>
  <c r="BH108" i="3"/>
  <c r="BG108" i="3"/>
  <c r="BF108" i="3"/>
  <c r="T108" i="3"/>
  <c r="R108" i="3"/>
  <c r="P108" i="3"/>
  <c r="BK108" i="3"/>
  <c r="J108" i="3"/>
  <c r="BE108" i="3" s="1"/>
  <c r="BI107" i="3"/>
  <c r="BH107" i="3"/>
  <c r="BG107" i="3"/>
  <c r="BF107" i="3"/>
  <c r="BE107" i="3"/>
  <c r="T107" i="3"/>
  <c r="R107" i="3"/>
  <c r="P107" i="3"/>
  <c r="BK107" i="3"/>
  <c r="J107" i="3"/>
  <c r="BI106" i="3"/>
  <c r="BH106" i="3"/>
  <c r="BG106" i="3"/>
  <c r="BF106" i="3"/>
  <c r="T106" i="3"/>
  <c r="R106" i="3"/>
  <c r="P106" i="3"/>
  <c r="BK106" i="3"/>
  <c r="J106" i="3"/>
  <c r="BE106" i="3" s="1"/>
  <c r="BI105" i="3"/>
  <c r="BH105" i="3"/>
  <c r="BG105" i="3"/>
  <c r="BF105" i="3"/>
  <c r="BE105" i="3"/>
  <c r="T105" i="3"/>
  <c r="R105" i="3"/>
  <c r="P105" i="3"/>
  <c r="BK105" i="3"/>
  <c r="J105" i="3"/>
  <c r="BI104" i="3"/>
  <c r="BH104" i="3"/>
  <c r="BG104" i="3"/>
  <c r="BF104" i="3"/>
  <c r="T104" i="3"/>
  <c r="R104" i="3"/>
  <c r="P104" i="3"/>
  <c r="BK104" i="3"/>
  <c r="J104" i="3"/>
  <c r="BE104" i="3" s="1"/>
  <c r="BI103" i="3"/>
  <c r="BH103" i="3"/>
  <c r="BG103" i="3"/>
  <c r="BF103" i="3"/>
  <c r="BE103" i="3"/>
  <c r="T103" i="3"/>
  <c r="R103" i="3"/>
  <c r="P103" i="3"/>
  <c r="BK103" i="3"/>
  <c r="J103" i="3"/>
  <c r="BI101" i="3"/>
  <c r="BH101" i="3"/>
  <c r="BG101" i="3"/>
  <c r="BF101" i="3"/>
  <c r="T101" i="3"/>
  <c r="R101" i="3"/>
  <c r="P101" i="3"/>
  <c r="BK101" i="3"/>
  <c r="J101" i="3"/>
  <c r="BE101" i="3" s="1"/>
  <c r="BI100" i="3"/>
  <c r="BH100" i="3"/>
  <c r="BG100" i="3"/>
  <c r="BF100" i="3"/>
  <c r="BE100" i="3"/>
  <c r="T100" i="3"/>
  <c r="R100" i="3"/>
  <c r="P100" i="3"/>
  <c r="BK100" i="3"/>
  <c r="J100" i="3"/>
  <c r="BI98" i="3"/>
  <c r="BH98" i="3"/>
  <c r="BG98" i="3"/>
  <c r="BF98" i="3"/>
  <c r="T98" i="3"/>
  <c r="R98" i="3"/>
  <c r="P98" i="3"/>
  <c r="BK98" i="3"/>
  <c r="J98" i="3"/>
  <c r="BE98" i="3" s="1"/>
  <c r="BI97" i="3"/>
  <c r="BH97" i="3"/>
  <c r="BG97" i="3"/>
  <c r="BF97" i="3"/>
  <c r="BE97" i="3"/>
  <c r="T97" i="3"/>
  <c r="T96" i="3" s="1"/>
  <c r="R97" i="3"/>
  <c r="R96" i="3" s="1"/>
  <c r="P97" i="3"/>
  <c r="P96" i="3" s="1"/>
  <c r="BK97" i="3"/>
  <c r="BK96" i="3" s="1"/>
  <c r="J96" i="3" s="1"/>
  <c r="J59" i="3" s="1"/>
  <c r="J97" i="3"/>
  <c r="BI95" i="3"/>
  <c r="BH95" i="3"/>
  <c r="BG95" i="3"/>
  <c r="BF95" i="3"/>
  <c r="BE95" i="3"/>
  <c r="T95" i="3"/>
  <c r="R95" i="3"/>
  <c r="P95" i="3"/>
  <c r="BK95" i="3"/>
  <c r="J95" i="3"/>
  <c r="BI93" i="3"/>
  <c r="BH93" i="3"/>
  <c r="BG93" i="3"/>
  <c r="BF93" i="3"/>
  <c r="T93" i="3"/>
  <c r="R93" i="3"/>
  <c r="P93" i="3"/>
  <c r="BK93" i="3"/>
  <c r="J93" i="3"/>
  <c r="BE93" i="3" s="1"/>
  <c r="BI91" i="3"/>
  <c r="BH91" i="3"/>
  <c r="BG91" i="3"/>
  <c r="BF91" i="3"/>
  <c r="BE91" i="3"/>
  <c r="T91" i="3"/>
  <c r="R91" i="3"/>
  <c r="P91" i="3"/>
  <c r="BK91" i="3"/>
  <c r="J91" i="3"/>
  <c r="BI89" i="3"/>
  <c r="F34" i="3" s="1"/>
  <c r="BD53" i="1" s="1"/>
  <c r="BH89" i="3"/>
  <c r="F33" i="3" s="1"/>
  <c r="BC53" i="1" s="1"/>
  <c r="BG89" i="3"/>
  <c r="F32" i="3" s="1"/>
  <c r="BB53" i="1" s="1"/>
  <c r="BF89" i="3"/>
  <c r="F31" i="3" s="1"/>
  <c r="BA53" i="1" s="1"/>
  <c r="T89" i="3"/>
  <c r="T88" i="3" s="1"/>
  <c r="R89" i="3"/>
  <c r="R88" i="3" s="1"/>
  <c r="P89" i="3"/>
  <c r="P88" i="3" s="1"/>
  <c r="P87" i="3" s="1"/>
  <c r="P86" i="3" s="1"/>
  <c r="AU53" i="1" s="1"/>
  <c r="BK89" i="3"/>
  <c r="BK88" i="3" s="1"/>
  <c r="J89" i="3"/>
  <c r="BE89" i="3" s="1"/>
  <c r="F80" i="3"/>
  <c r="E78" i="3"/>
  <c r="E76" i="3"/>
  <c r="J49" i="3"/>
  <c r="F49" i="3"/>
  <c r="E47" i="3"/>
  <c r="J21" i="3"/>
  <c r="E21" i="3"/>
  <c r="J82" i="3" s="1"/>
  <c r="J20" i="3"/>
  <c r="J18" i="3"/>
  <c r="E18" i="3"/>
  <c r="J17" i="3"/>
  <c r="J15" i="3"/>
  <c r="E15" i="3"/>
  <c r="F51" i="3" s="1"/>
  <c r="J14" i="3"/>
  <c r="J12" i="3"/>
  <c r="J80" i="3" s="1"/>
  <c r="E7" i="3"/>
  <c r="E45" i="3" s="1"/>
  <c r="BK227" i="2"/>
  <c r="J227" i="2" s="1"/>
  <c r="T225" i="2"/>
  <c r="BK225" i="2"/>
  <c r="P221" i="2"/>
  <c r="BK196" i="2"/>
  <c r="J196" i="2" s="1"/>
  <c r="J69" i="2" s="1"/>
  <c r="AY52" i="1"/>
  <c r="AX52" i="1"/>
  <c r="BI228" i="2"/>
  <c r="BH228" i="2"/>
  <c r="BG228" i="2"/>
  <c r="BF228" i="2"/>
  <c r="T228" i="2"/>
  <c r="T227" i="2" s="1"/>
  <c r="R228" i="2"/>
  <c r="R227" i="2" s="1"/>
  <c r="P228" i="2"/>
  <c r="P227" i="2" s="1"/>
  <c r="BK228" i="2"/>
  <c r="J228" i="2"/>
  <c r="BE228" i="2" s="1"/>
  <c r="J74" i="2"/>
  <c r="BI226" i="2"/>
  <c r="BH226" i="2"/>
  <c r="BG226" i="2"/>
  <c r="BF226" i="2"/>
  <c r="BE226" i="2"/>
  <c r="T226" i="2"/>
  <c r="R226" i="2"/>
  <c r="R225" i="2" s="1"/>
  <c r="P226" i="2"/>
  <c r="P225" i="2" s="1"/>
  <c r="BK226" i="2"/>
  <c r="J226" i="2"/>
  <c r="BI223" i="2"/>
  <c r="BH223" i="2"/>
  <c r="BG223" i="2"/>
  <c r="BF223" i="2"/>
  <c r="BE223" i="2"/>
  <c r="T223" i="2"/>
  <c r="R223" i="2"/>
  <c r="R221" i="2" s="1"/>
  <c r="P223" i="2"/>
  <c r="BK223" i="2"/>
  <c r="J223" i="2"/>
  <c r="BI222" i="2"/>
  <c r="BH222" i="2"/>
  <c r="BG222" i="2"/>
  <c r="BF222" i="2"/>
  <c r="T222" i="2"/>
  <c r="T221" i="2" s="1"/>
  <c r="R222" i="2"/>
  <c r="P222" i="2"/>
  <c r="BK222" i="2"/>
  <c r="BK221" i="2" s="1"/>
  <c r="J221" i="2" s="1"/>
  <c r="J71" i="2" s="1"/>
  <c r="J222" i="2"/>
  <c r="BE222" i="2" s="1"/>
  <c r="BI220" i="2"/>
  <c r="BH220" i="2"/>
  <c r="BG220" i="2"/>
  <c r="BF220" i="2"/>
  <c r="T220" i="2"/>
  <c r="R220" i="2"/>
  <c r="P220" i="2"/>
  <c r="BK220" i="2"/>
  <c r="J220" i="2"/>
  <c r="BE220" i="2" s="1"/>
  <c r="BI218" i="2"/>
  <c r="BH218" i="2"/>
  <c r="BG218" i="2"/>
  <c r="BF218" i="2"/>
  <c r="BE218" i="2"/>
  <c r="T218" i="2"/>
  <c r="R218" i="2"/>
  <c r="P218" i="2"/>
  <c r="BK218" i="2"/>
  <c r="J218" i="2"/>
  <c r="BI217" i="2"/>
  <c r="BH217" i="2"/>
  <c r="BG217" i="2"/>
  <c r="BF217" i="2"/>
  <c r="T217" i="2"/>
  <c r="R217" i="2"/>
  <c r="P217" i="2"/>
  <c r="BK217" i="2"/>
  <c r="J217" i="2"/>
  <c r="BE217" i="2" s="1"/>
  <c r="BI216" i="2"/>
  <c r="BH216" i="2"/>
  <c r="BG216" i="2"/>
  <c r="BF216" i="2"/>
  <c r="BE216" i="2"/>
  <c r="T216" i="2"/>
  <c r="R216" i="2"/>
  <c r="P216" i="2"/>
  <c r="BK216" i="2"/>
  <c r="J216" i="2"/>
  <c r="BI215" i="2"/>
  <c r="BH215" i="2"/>
  <c r="BG215" i="2"/>
  <c r="BF215" i="2"/>
  <c r="T215" i="2"/>
  <c r="R215" i="2"/>
  <c r="P215" i="2"/>
  <c r="BK215" i="2"/>
  <c r="J215" i="2"/>
  <c r="BE215" i="2" s="1"/>
  <c r="BI214" i="2"/>
  <c r="BH214" i="2"/>
  <c r="BG214" i="2"/>
  <c r="BF214" i="2"/>
  <c r="BE214" i="2"/>
  <c r="T214" i="2"/>
  <c r="R214" i="2"/>
  <c r="P214" i="2"/>
  <c r="BK214" i="2"/>
  <c r="J214" i="2"/>
  <c r="BI213" i="2"/>
  <c r="BH213" i="2"/>
  <c r="BG213" i="2"/>
  <c r="BF213" i="2"/>
  <c r="T213" i="2"/>
  <c r="R213" i="2"/>
  <c r="P213" i="2"/>
  <c r="BK213" i="2"/>
  <c r="J213" i="2"/>
  <c r="BE213" i="2" s="1"/>
  <c r="BI211" i="2"/>
  <c r="BH211" i="2"/>
  <c r="BG211" i="2"/>
  <c r="BF211" i="2"/>
  <c r="BE211" i="2"/>
  <c r="T211" i="2"/>
  <c r="R211" i="2"/>
  <c r="P211" i="2"/>
  <c r="BK211" i="2"/>
  <c r="J211" i="2"/>
  <c r="BI210" i="2"/>
  <c r="BH210" i="2"/>
  <c r="BG210" i="2"/>
  <c r="BF210" i="2"/>
  <c r="T210" i="2"/>
  <c r="T208" i="2" s="1"/>
  <c r="R210" i="2"/>
  <c r="R208" i="2" s="1"/>
  <c r="P210" i="2"/>
  <c r="BK210" i="2"/>
  <c r="J210" i="2"/>
  <c r="BE210" i="2" s="1"/>
  <c r="BI209" i="2"/>
  <c r="BH209" i="2"/>
  <c r="BG209" i="2"/>
  <c r="BF209" i="2"/>
  <c r="BE209" i="2"/>
  <c r="T209" i="2"/>
  <c r="R209" i="2"/>
  <c r="P209" i="2"/>
  <c r="P208" i="2" s="1"/>
  <c r="BK209" i="2"/>
  <c r="J209" i="2"/>
  <c r="BI207" i="2"/>
  <c r="BH207" i="2"/>
  <c r="BG207" i="2"/>
  <c r="BF207" i="2"/>
  <c r="T207" i="2"/>
  <c r="R207" i="2"/>
  <c r="P207" i="2"/>
  <c r="BK207" i="2"/>
  <c r="J207" i="2"/>
  <c r="BE207" i="2" s="1"/>
  <c r="BI206" i="2"/>
  <c r="BH206" i="2"/>
  <c r="BG206" i="2"/>
  <c r="BF206" i="2"/>
  <c r="BE206" i="2"/>
  <c r="T206" i="2"/>
  <c r="R206" i="2"/>
  <c r="P206" i="2"/>
  <c r="BK206" i="2"/>
  <c r="J206" i="2"/>
  <c r="BI205" i="2"/>
  <c r="BH205" i="2"/>
  <c r="BG205" i="2"/>
  <c r="BF205" i="2"/>
  <c r="T205" i="2"/>
  <c r="R205" i="2"/>
  <c r="P205" i="2"/>
  <c r="BK205" i="2"/>
  <c r="J205" i="2"/>
  <c r="BE205" i="2" s="1"/>
  <c r="BI204" i="2"/>
  <c r="BH204" i="2"/>
  <c r="BG204" i="2"/>
  <c r="BF204" i="2"/>
  <c r="BE204" i="2"/>
  <c r="T204" i="2"/>
  <c r="R204" i="2"/>
  <c r="P204" i="2"/>
  <c r="BK204" i="2"/>
  <c r="J204" i="2"/>
  <c r="BI203" i="2"/>
  <c r="BH203" i="2"/>
  <c r="BG203" i="2"/>
  <c r="BF203" i="2"/>
  <c r="T203" i="2"/>
  <c r="R203" i="2"/>
  <c r="P203" i="2"/>
  <c r="BK203" i="2"/>
  <c r="J203" i="2"/>
  <c r="BE203" i="2" s="1"/>
  <c r="BI202" i="2"/>
  <c r="BH202" i="2"/>
  <c r="BG202" i="2"/>
  <c r="BF202" i="2"/>
  <c r="BE202" i="2"/>
  <c r="T202" i="2"/>
  <c r="R202" i="2"/>
  <c r="P202" i="2"/>
  <c r="BK202" i="2"/>
  <c r="J202" i="2"/>
  <c r="BI201" i="2"/>
  <c r="BH201" i="2"/>
  <c r="BG201" i="2"/>
  <c r="BF201" i="2"/>
  <c r="T201" i="2"/>
  <c r="R201" i="2"/>
  <c r="P201" i="2"/>
  <c r="BK201" i="2"/>
  <c r="J201" i="2"/>
  <c r="BE201" i="2" s="1"/>
  <c r="BI200" i="2"/>
  <c r="BH200" i="2"/>
  <c r="BG200" i="2"/>
  <c r="BF200" i="2"/>
  <c r="BE200" i="2"/>
  <c r="T200" i="2"/>
  <c r="R200" i="2"/>
  <c r="P200" i="2"/>
  <c r="BK200" i="2"/>
  <c r="J200" i="2"/>
  <c r="BI199" i="2"/>
  <c r="BH199" i="2"/>
  <c r="BG199" i="2"/>
  <c r="BF199" i="2"/>
  <c r="T199" i="2"/>
  <c r="R199" i="2"/>
  <c r="P199" i="2"/>
  <c r="BK199" i="2"/>
  <c r="J199" i="2"/>
  <c r="BE199" i="2" s="1"/>
  <c r="BI198" i="2"/>
  <c r="BH198" i="2"/>
  <c r="BG198" i="2"/>
  <c r="BF198" i="2"/>
  <c r="BE198" i="2"/>
  <c r="T198" i="2"/>
  <c r="R198" i="2"/>
  <c r="P198" i="2"/>
  <c r="BK198" i="2"/>
  <c r="J198" i="2"/>
  <c r="BI197" i="2"/>
  <c r="BH197" i="2"/>
  <c r="BG197" i="2"/>
  <c r="BF197" i="2"/>
  <c r="T197" i="2"/>
  <c r="T196" i="2" s="1"/>
  <c r="R197" i="2"/>
  <c r="R196" i="2" s="1"/>
  <c r="P197" i="2"/>
  <c r="P196" i="2" s="1"/>
  <c r="BK197" i="2"/>
  <c r="J197" i="2"/>
  <c r="BE197" i="2" s="1"/>
  <c r="BI195" i="2"/>
  <c r="BH195" i="2"/>
  <c r="BG195" i="2"/>
  <c r="BF195" i="2"/>
  <c r="T195" i="2"/>
  <c r="R195" i="2"/>
  <c r="P195" i="2"/>
  <c r="BK195" i="2"/>
  <c r="J195" i="2"/>
  <c r="BE195" i="2" s="1"/>
  <c r="BI194" i="2"/>
  <c r="BH194" i="2"/>
  <c r="BG194" i="2"/>
  <c r="BF194" i="2"/>
  <c r="BE194" i="2"/>
  <c r="T194" i="2"/>
  <c r="R194" i="2"/>
  <c r="P194" i="2"/>
  <c r="BK194" i="2"/>
  <c r="J194" i="2"/>
  <c r="BI193" i="2"/>
  <c r="BH193" i="2"/>
  <c r="BG193" i="2"/>
  <c r="BF193" i="2"/>
  <c r="T193" i="2"/>
  <c r="R193" i="2"/>
  <c r="P193" i="2"/>
  <c r="BK193" i="2"/>
  <c r="J193" i="2"/>
  <c r="BE193" i="2" s="1"/>
  <c r="BI192" i="2"/>
  <c r="BH192" i="2"/>
  <c r="BG192" i="2"/>
  <c r="BF192" i="2"/>
  <c r="BE192" i="2"/>
  <c r="T192" i="2"/>
  <c r="R192" i="2"/>
  <c r="P192" i="2"/>
  <c r="BK192" i="2"/>
  <c r="J192" i="2"/>
  <c r="BI191" i="2"/>
  <c r="BH191" i="2"/>
  <c r="BG191" i="2"/>
  <c r="BF191" i="2"/>
  <c r="T191" i="2"/>
  <c r="R191" i="2"/>
  <c r="P191" i="2"/>
  <c r="BK191" i="2"/>
  <c r="J191" i="2"/>
  <c r="BE191" i="2" s="1"/>
  <c r="BI190" i="2"/>
  <c r="BH190" i="2"/>
  <c r="BG190" i="2"/>
  <c r="BF190" i="2"/>
  <c r="BE190" i="2"/>
  <c r="T190" i="2"/>
  <c r="R190" i="2"/>
  <c r="P190" i="2"/>
  <c r="BK190" i="2"/>
  <c r="J190" i="2"/>
  <c r="BI189" i="2"/>
  <c r="BH189" i="2"/>
  <c r="BG189" i="2"/>
  <c r="BF189" i="2"/>
  <c r="T189" i="2"/>
  <c r="R189" i="2"/>
  <c r="P189" i="2"/>
  <c r="BK189" i="2"/>
  <c r="J189" i="2"/>
  <c r="BE189" i="2" s="1"/>
  <c r="BI188" i="2"/>
  <c r="BH188" i="2"/>
  <c r="BG188" i="2"/>
  <c r="BF188" i="2"/>
  <c r="BE188" i="2"/>
  <c r="T188" i="2"/>
  <c r="R188" i="2"/>
  <c r="P188" i="2"/>
  <c r="BK188" i="2"/>
  <c r="J188" i="2"/>
  <c r="BI187" i="2"/>
  <c r="BH187" i="2"/>
  <c r="BG187" i="2"/>
  <c r="BF187" i="2"/>
  <c r="T187" i="2"/>
  <c r="R187" i="2"/>
  <c r="P187" i="2"/>
  <c r="BK187" i="2"/>
  <c r="J187" i="2"/>
  <c r="BE187" i="2" s="1"/>
  <c r="BI186" i="2"/>
  <c r="BH186" i="2"/>
  <c r="BG186" i="2"/>
  <c r="BF186" i="2"/>
  <c r="BE186" i="2"/>
  <c r="T186" i="2"/>
  <c r="R186" i="2"/>
  <c r="P186" i="2"/>
  <c r="BK186" i="2"/>
  <c r="J186" i="2"/>
  <c r="BI185" i="2"/>
  <c r="BH185" i="2"/>
  <c r="BG185" i="2"/>
  <c r="BF185" i="2"/>
  <c r="T185" i="2"/>
  <c r="R185" i="2"/>
  <c r="P185" i="2"/>
  <c r="BK185" i="2"/>
  <c r="J185" i="2"/>
  <c r="BE185" i="2" s="1"/>
  <c r="BI184" i="2"/>
  <c r="BH184" i="2"/>
  <c r="BG184" i="2"/>
  <c r="BF184" i="2"/>
  <c r="BE184" i="2"/>
  <c r="T184" i="2"/>
  <c r="T183" i="2" s="1"/>
  <c r="R184" i="2"/>
  <c r="P184" i="2"/>
  <c r="BK184" i="2"/>
  <c r="J184" i="2"/>
  <c r="BI182" i="2"/>
  <c r="BH182" i="2"/>
  <c r="BG182" i="2"/>
  <c r="BF182" i="2"/>
  <c r="T182" i="2"/>
  <c r="R182" i="2"/>
  <c r="P182" i="2"/>
  <c r="BK182" i="2"/>
  <c r="J182" i="2"/>
  <c r="BE182" i="2" s="1"/>
  <c r="BI181" i="2"/>
  <c r="BH181" i="2"/>
  <c r="BG181" i="2"/>
  <c r="BF181" i="2"/>
  <c r="T181" i="2"/>
  <c r="R181" i="2"/>
  <c r="P181" i="2"/>
  <c r="BK181" i="2"/>
  <c r="J181" i="2"/>
  <c r="BE181" i="2" s="1"/>
  <c r="BI180" i="2"/>
  <c r="BH180" i="2"/>
  <c r="BG180" i="2"/>
  <c r="BF180" i="2"/>
  <c r="BE180" i="2"/>
  <c r="T180" i="2"/>
  <c r="R180" i="2"/>
  <c r="P180" i="2"/>
  <c r="BK180" i="2"/>
  <c r="J180" i="2"/>
  <c r="BI179" i="2"/>
  <c r="BH179" i="2"/>
  <c r="BG179" i="2"/>
  <c r="BF179" i="2"/>
  <c r="T179" i="2"/>
  <c r="R179" i="2"/>
  <c r="P179" i="2"/>
  <c r="BK179" i="2"/>
  <c r="J179" i="2"/>
  <c r="BE179" i="2" s="1"/>
  <c r="BI178" i="2"/>
  <c r="BH178" i="2"/>
  <c r="BG178" i="2"/>
  <c r="BF178" i="2"/>
  <c r="T178" i="2"/>
  <c r="R178" i="2"/>
  <c r="P178" i="2"/>
  <c r="BK178" i="2"/>
  <c r="J178" i="2"/>
  <c r="BE178" i="2" s="1"/>
  <c r="BI177" i="2"/>
  <c r="BH177" i="2"/>
  <c r="BG177" i="2"/>
  <c r="BF177" i="2"/>
  <c r="BE177" i="2"/>
  <c r="T177" i="2"/>
  <c r="R177" i="2"/>
  <c r="P177" i="2"/>
  <c r="BK177" i="2"/>
  <c r="J177" i="2"/>
  <c r="BI176" i="2"/>
  <c r="BH176" i="2"/>
  <c r="BG176" i="2"/>
  <c r="BF176" i="2"/>
  <c r="T176" i="2"/>
  <c r="R176" i="2"/>
  <c r="P176" i="2"/>
  <c r="BK176" i="2"/>
  <c r="J176" i="2"/>
  <c r="BE176" i="2" s="1"/>
  <c r="BI175" i="2"/>
  <c r="BH175" i="2"/>
  <c r="BG175" i="2"/>
  <c r="BF175" i="2"/>
  <c r="BE175" i="2"/>
  <c r="T175" i="2"/>
  <c r="R175" i="2"/>
  <c r="P175" i="2"/>
  <c r="BK175" i="2"/>
  <c r="J175" i="2"/>
  <c r="BI174" i="2"/>
  <c r="BH174" i="2"/>
  <c r="BG174" i="2"/>
  <c r="BF174" i="2"/>
  <c r="T174" i="2"/>
  <c r="R174" i="2"/>
  <c r="P174" i="2"/>
  <c r="BK174" i="2"/>
  <c r="J174" i="2"/>
  <c r="BE174" i="2" s="1"/>
  <c r="BI173" i="2"/>
  <c r="BH173" i="2"/>
  <c r="BG173" i="2"/>
  <c r="BF173" i="2"/>
  <c r="BE173" i="2"/>
  <c r="T173" i="2"/>
  <c r="R173" i="2"/>
  <c r="P173" i="2"/>
  <c r="BK173" i="2"/>
  <c r="J173" i="2"/>
  <c r="BI172" i="2"/>
  <c r="BH172" i="2"/>
  <c r="BG172" i="2"/>
  <c r="BF172" i="2"/>
  <c r="T172" i="2"/>
  <c r="R172" i="2"/>
  <c r="P172" i="2"/>
  <c r="BK172" i="2"/>
  <c r="J172" i="2"/>
  <c r="BE172" i="2" s="1"/>
  <c r="BI171" i="2"/>
  <c r="BH171" i="2"/>
  <c r="BG171" i="2"/>
  <c r="BF171" i="2"/>
  <c r="BE171" i="2"/>
  <c r="T171" i="2"/>
  <c r="R171" i="2"/>
  <c r="P171" i="2"/>
  <c r="BK171" i="2"/>
  <c r="J171" i="2"/>
  <c r="BI170" i="2"/>
  <c r="BH170" i="2"/>
  <c r="BG170" i="2"/>
  <c r="BF170" i="2"/>
  <c r="BE170" i="2"/>
  <c r="T170" i="2"/>
  <c r="R170" i="2"/>
  <c r="P170" i="2"/>
  <c r="BK170" i="2"/>
  <c r="J170" i="2"/>
  <c r="BI169" i="2"/>
  <c r="BH169" i="2"/>
  <c r="BG169" i="2"/>
  <c r="BF169" i="2"/>
  <c r="BE169" i="2"/>
  <c r="T169" i="2"/>
  <c r="R169" i="2"/>
  <c r="P169" i="2"/>
  <c r="P167" i="2" s="1"/>
  <c r="BK169" i="2"/>
  <c r="J169" i="2"/>
  <c r="BI168" i="2"/>
  <c r="BH168" i="2"/>
  <c r="BG168" i="2"/>
  <c r="BF168" i="2"/>
  <c r="BE168" i="2"/>
  <c r="T168" i="2"/>
  <c r="T167" i="2" s="1"/>
  <c r="R168" i="2"/>
  <c r="P168" i="2"/>
  <c r="BK168" i="2"/>
  <c r="BK167" i="2" s="1"/>
  <c r="J167" i="2" s="1"/>
  <c r="J67" i="2" s="1"/>
  <c r="J168" i="2"/>
  <c r="BI166" i="2"/>
  <c r="BH166" i="2"/>
  <c r="BG166" i="2"/>
  <c r="BF166" i="2"/>
  <c r="T166" i="2"/>
  <c r="R166" i="2"/>
  <c r="P166" i="2"/>
  <c r="BK166" i="2"/>
  <c r="J166" i="2"/>
  <c r="BE166" i="2" s="1"/>
  <c r="BI165" i="2"/>
  <c r="BH165" i="2"/>
  <c r="BG165" i="2"/>
  <c r="BF165" i="2"/>
  <c r="BE165" i="2"/>
  <c r="T165" i="2"/>
  <c r="R165" i="2"/>
  <c r="P165" i="2"/>
  <c r="BK165" i="2"/>
  <c r="J165" i="2"/>
  <c r="BI164" i="2"/>
  <c r="BH164" i="2"/>
  <c r="BG164" i="2"/>
  <c r="BF164" i="2"/>
  <c r="T164" i="2"/>
  <c r="R164" i="2"/>
  <c r="P164" i="2"/>
  <c r="BK164" i="2"/>
  <c r="J164" i="2"/>
  <c r="BE164" i="2" s="1"/>
  <c r="BI163" i="2"/>
  <c r="BH163" i="2"/>
  <c r="BG163" i="2"/>
  <c r="BF163" i="2"/>
  <c r="BE163" i="2"/>
  <c r="T163" i="2"/>
  <c r="R163" i="2"/>
  <c r="P163" i="2"/>
  <c r="BK163" i="2"/>
  <c r="J163" i="2"/>
  <c r="BI162" i="2"/>
  <c r="BH162" i="2"/>
  <c r="BG162" i="2"/>
  <c r="BF162" i="2"/>
  <c r="T162" i="2"/>
  <c r="R162" i="2"/>
  <c r="P162" i="2"/>
  <c r="BK162" i="2"/>
  <c r="J162" i="2"/>
  <c r="BE162" i="2" s="1"/>
  <c r="BI161" i="2"/>
  <c r="BH161" i="2"/>
  <c r="BG161" i="2"/>
  <c r="BF161" i="2"/>
  <c r="BE161" i="2"/>
  <c r="T161" i="2"/>
  <c r="R161" i="2"/>
  <c r="P161" i="2"/>
  <c r="BK161" i="2"/>
  <c r="J161" i="2"/>
  <c r="BI160" i="2"/>
  <c r="BH160" i="2"/>
  <c r="BG160" i="2"/>
  <c r="BF160" i="2"/>
  <c r="T160" i="2"/>
  <c r="R160" i="2"/>
  <c r="P160" i="2"/>
  <c r="BK160" i="2"/>
  <c r="J160" i="2"/>
  <c r="BE160" i="2" s="1"/>
  <c r="BI159" i="2"/>
  <c r="BH159" i="2"/>
  <c r="BG159" i="2"/>
  <c r="BF159" i="2"/>
  <c r="BE159" i="2"/>
  <c r="T159" i="2"/>
  <c r="T158" i="2" s="1"/>
  <c r="R159" i="2"/>
  <c r="R158" i="2" s="1"/>
  <c r="P159" i="2"/>
  <c r="BK159" i="2"/>
  <c r="BK158" i="2" s="1"/>
  <c r="J158" i="2" s="1"/>
  <c r="J66" i="2" s="1"/>
  <c r="J159" i="2"/>
  <c r="BI157" i="2"/>
  <c r="BH157" i="2"/>
  <c r="BG157" i="2"/>
  <c r="BF157" i="2"/>
  <c r="T157" i="2"/>
  <c r="R157" i="2"/>
  <c r="P157" i="2"/>
  <c r="BK157" i="2"/>
  <c r="J157" i="2"/>
  <c r="BE157" i="2" s="1"/>
  <c r="BI156" i="2"/>
  <c r="BH156" i="2"/>
  <c r="BG156" i="2"/>
  <c r="BF156" i="2"/>
  <c r="BE156" i="2"/>
  <c r="T156" i="2"/>
  <c r="R156" i="2"/>
  <c r="P156" i="2"/>
  <c r="BK156" i="2"/>
  <c r="J156" i="2"/>
  <c r="BI155" i="2"/>
  <c r="BH155" i="2"/>
  <c r="BG155" i="2"/>
  <c r="BF155" i="2"/>
  <c r="T155" i="2"/>
  <c r="R155" i="2"/>
  <c r="P155" i="2"/>
  <c r="BK155" i="2"/>
  <c r="J155" i="2"/>
  <c r="BE155" i="2" s="1"/>
  <c r="BI154" i="2"/>
  <c r="BH154" i="2"/>
  <c r="BG154" i="2"/>
  <c r="BF154" i="2"/>
  <c r="BE154" i="2"/>
  <c r="T154" i="2"/>
  <c r="R154" i="2"/>
  <c r="P154" i="2"/>
  <c r="BK154" i="2"/>
  <c r="J154" i="2"/>
  <c r="BI153" i="2"/>
  <c r="BH153" i="2"/>
  <c r="BG153" i="2"/>
  <c r="BF153" i="2"/>
  <c r="T153" i="2"/>
  <c r="R153" i="2"/>
  <c r="P153" i="2"/>
  <c r="BK153" i="2"/>
  <c r="J153" i="2"/>
  <c r="BE153" i="2" s="1"/>
  <c r="BI152" i="2"/>
  <c r="BH152" i="2"/>
  <c r="BG152" i="2"/>
  <c r="BF152" i="2"/>
  <c r="BE152" i="2"/>
  <c r="T152" i="2"/>
  <c r="R152" i="2"/>
  <c r="P152" i="2"/>
  <c r="BK152" i="2"/>
  <c r="J152" i="2"/>
  <c r="BI151" i="2"/>
  <c r="BH151" i="2"/>
  <c r="BG151" i="2"/>
  <c r="BF151" i="2"/>
  <c r="T151" i="2"/>
  <c r="R151" i="2"/>
  <c r="P151" i="2"/>
  <c r="BK151" i="2"/>
  <c r="J151" i="2"/>
  <c r="BE151" i="2" s="1"/>
  <c r="BI150" i="2"/>
  <c r="BH150" i="2"/>
  <c r="BG150" i="2"/>
  <c r="BF150" i="2"/>
  <c r="BE150" i="2"/>
  <c r="T150" i="2"/>
  <c r="R150" i="2"/>
  <c r="P150" i="2"/>
  <c r="BK150" i="2"/>
  <c r="J150" i="2"/>
  <c r="BI149" i="2"/>
  <c r="BH149" i="2"/>
  <c r="BG149" i="2"/>
  <c r="BF149" i="2"/>
  <c r="T149" i="2"/>
  <c r="R149" i="2"/>
  <c r="P149" i="2"/>
  <c r="BK149" i="2"/>
  <c r="J149" i="2"/>
  <c r="BE149" i="2" s="1"/>
  <c r="BI148" i="2"/>
  <c r="BH148" i="2"/>
  <c r="BG148" i="2"/>
  <c r="BF148" i="2"/>
  <c r="BE148" i="2"/>
  <c r="T148" i="2"/>
  <c r="R148" i="2"/>
  <c r="P148" i="2"/>
  <c r="BK148" i="2"/>
  <c r="J148" i="2"/>
  <c r="BI147" i="2"/>
  <c r="BH147" i="2"/>
  <c r="BG147" i="2"/>
  <c r="BF147" i="2"/>
  <c r="T147" i="2"/>
  <c r="R147" i="2"/>
  <c r="P147" i="2"/>
  <c r="BK147" i="2"/>
  <c r="J147" i="2"/>
  <c r="BE147" i="2" s="1"/>
  <c r="BI146" i="2"/>
  <c r="BH146" i="2"/>
  <c r="BG146" i="2"/>
  <c r="BF146" i="2"/>
  <c r="BE146" i="2"/>
  <c r="T146" i="2"/>
  <c r="R146" i="2"/>
  <c r="P146" i="2"/>
  <c r="BK146" i="2"/>
  <c r="J146" i="2"/>
  <c r="BI145" i="2"/>
  <c r="BH145" i="2"/>
  <c r="BG145" i="2"/>
  <c r="BF145" i="2"/>
  <c r="T145" i="2"/>
  <c r="R145" i="2"/>
  <c r="P145" i="2"/>
  <c r="BK145" i="2"/>
  <c r="J145" i="2"/>
  <c r="BE145" i="2" s="1"/>
  <c r="BI144" i="2"/>
  <c r="BH144" i="2"/>
  <c r="BG144" i="2"/>
  <c r="BF144" i="2"/>
  <c r="BE144" i="2"/>
  <c r="T144" i="2"/>
  <c r="R144" i="2"/>
  <c r="P144" i="2"/>
  <c r="BK144" i="2"/>
  <c r="J144" i="2"/>
  <c r="BI143" i="2"/>
  <c r="BH143" i="2"/>
  <c r="BG143" i="2"/>
  <c r="BF143" i="2"/>
  <c r="T143" i="2"/>
  <c r="T142" i="2" s="1"/>
  <c r="R143" i="2"/>
  <c r="R142" i="2" s="1"/>
  <c r="P143" i="2"/>
  <c r="BK143" i="2"/>
  <c r="BK142" i="2" s="1"/>
  <c r="J142" i="2" s="1"/>
  <c r="J65" i="2" s="1"/>
  <c r="J143" i="2"/>
  <c r="BE143" i="2" s="1"/>
  <c r="BI141" i="2"/>
  <c r="BH141" i="2"/>
  <c r="BG141" i="2"/>
  <c r="BF141" i="2"/>
  <c r="T141" i="2"/>
  <c r="R141" i="2"/>
  <c r="P141" i="2"/>
  <c r="BK141" i="2"/>
  <c r="J141" i="2"/>
  <c r="BE141" i="2" s="1"/>
  <c r="BI140" i="2"/>
  <c r="BH140" i="2"/>
  <c r="BG140" i="2"/>
  <c r="BF140" i="2"/>
  <c r="T140" i="2"/>
  <c r="R140" i="2"/>
  <c r="P140" i="2"/>
  <c r="BK140" i="2"/>
  <c r="J140" i="2"/>
  <c r="BE140" i="2" s="1"/>
  <c r="BI139" i="2"/>
  <c r="BH139" i="2"/>
  <c r="BG139" i="2"/>
  <c r="BF139" i="2"/>
  <c r="T139" i="2"/>
  <c r="R139" i="2"/>
  <c r="P139" i="2"/>
  <c r="BK139" i="2"/>
  <c r="J139" i="2"/>
  <c r="BE139" i="2" s="1"/>
  <c r="BI138" i="2"/>
  <c r="BH138" i="2"/>
  <c r="BG138" i="2"/>
  <c r="BF138" i="2"/>
  <c r="BE138" i="2"/>
  <c r="T138" i="2"/>
  <c r="R138" i="2"/>
  <c r="P138" i="2"/>
  <c r="BK138" i="2"/>
  <c r="J138" i="2"/>
  <c r="BI137" i="2"/>
  <c r="BH137" i="2"/>
  <c r="BG137" i="2"/>
  <c r="BF137" i="2"/>
  <c r="T137" i="2"/>
  <c r="R137" i="2"/>
  <c r="P137" i="2"/>
  <c r="BK137" i="2"/>
  <c r="J137" i="2"/>
  <c r="BE137" i="2" s="1"/>
  <c r="BI136" i="2"/>
  <c r="BH136" i="2"/>
  <c r="BG136" i="2"/>
  <c r="BF136" i="2"/>
  <c r="BE136" i="2"/>
  <c r="T136" i="2"/>
  <c r="R136" i="2"/>
  <c r="P136" i="2"/>
  <c r="BK136" i="2"/>
  <c r="J136" i="2"/>
  <c r="BI135" i="2"/>
  <c r="BH135" i="2"/>
  <c r="BG135" i="2"/>
  <c r="BF135" i="2"/>
  <c r="T135" i="2"/>
  <c r="R135" i="2"/>
  <c r="P135" i="2"/>
  <c r="BK135" i="2"/>
  <c r="J135" i="2"/>
  <c r="BE135" i="2" s="1"/>
  <c r="BI134" i="2"/>
  <c r="BH134" i="2"/>
  <c r="BG134" i="2"/>
  <c r="BF134" i="2"/>
  <c r="BE134" i="2"/>
  <c r="T134" i="2"/>
  <c r="R134" i="2"/>
  <c r="P134" i="2"/>
  <c r="BK134" i="2"/>
  <c r="J134" i="2"/>
  <c r="BI133" i="2"/>
  <c r="BH133" i="2"/>
  <c r="BG133" i="2"/>
  <c r="BF133" i="2"/>
  <c r="T133" i="2"/>
  <c r="R133" i="2"/>
  <c r="P133" i="2"/>
  <c r="BK133" i="2"/>
  <c r="J133" i="2"/>
  <c r="BE133" i="2" s="1"/>
  <c r="BI132" i="2"/>
  <c r="BH132" i="2"/>
  <c r="BG132" i="2"/>
  <c r="BF132" i="2"/>
  <c r="BE132" i="2"/>
  <c r="T132" i="2"/>
  <c r="R132" i="2"/>
  <c r="P132" i="2"/>
  <c r="BK132" i="2"/>
  <c r="J132" i="2"/>
  <c r="BI131" i="2"/>
  <c r="BH131" i="2"/>
  <c r="BG131" i="2"/>
  <c r="BF131" i="2"/>
  <c r="T131" i="2"/>
  <c r="R131" i="2"/>
  <c r="R130" i="2" s="1"/>
  <c r="P131" i="2"/>
  <c r="P130" i="2" s="1"/>
  <c r="BK131" i="2"/>
  <c r="J131" i="2"/>
  <c r="BE131" i="2" s="1"/>
  <c r="BI129" i="2"/>
  <c r="BH129" i="2"/>
  <c r="BG129" i="2"/>
  <c r="BF129" i="2"/>
  <c r="BE129" i="2"/>
  <c r="T129" i="2"/>
  <c r="R129" i="2"/>
  <c r="P129" i="2"/>
  <c r="BK129" i="2"/>
  <c r="J129" i="2"/>
  <c r="BI128" i="2"/>
  <c r="BH128" i="2"/>
  <c r="BG128" i="2"/>
  <c r="BF128" i="2"/>
  <c r="T128" i="2"/>
  <c r="R128" i="2"/>
  <c r="P128" i="2"/>
  <c r="BK128" i="2"/>
  <c r="J128" i="2"/>
  <c r="BE128" i="2" s="1"/>
  <c r="BI126" i="2"/>
  <c r="BH126" i="2"/>
  <c r="BG126" i="2"/>
  <c r="BF126" i="2"/>
  <c r="BE126" i="2"/>
  <c r="T126" i="2"/>
  <c r="R126" i="2"/>
  <c r="P126" i="2"/>
  <c r="BK126" i="2"/>
  <c r="J126" i="2"/>
  <c r="BI125" i="2"/>
  <c r="BH125" i="2"/>
  <c r="BG125" i="2"/>
  <c r="BF125" i="2"/>
  <c r="T125" i="2"/>
  <c r="R125" i="2"/>
  <c r="P125" i="2"/>
  <c r="BK125" i="2"/>
  <c r="J125" i="2"/>
  <c r="BE125" i="2" s="1"/>
  <c r="BI124" i="2"/>
  <c r="BH124" i="2"/>
  <c r="BG124" i="2"/>
  <c r="BF124" i="2"/>
  <c r="BE124" i="2"/>
  <c r="T124" i="2"/>
  <c r="R124" i="2"/>
  <c r="P124" i="2"/>
  <c r="BK124" i="2"/>
  <c r="J124" i="2"/>
  <c r="BI123" i="2"/>
  <c r="BH123" i="2"/>
  <c r="BG123" i="2"/>
  <c r="BF123" i="2"/>
  <c r="T123" i="2"/>
  <c r="R123" i="2"/>
  <c r="P123" i="2"/>
  <c r="BK123" i="2"/>
  <c r="J123" i="2"/>
  <c r="BE123" i="2" s="1"/>
  <c r="BI122" i="2"/>
  <c r="BH122" i="2"/>
  <c r="BG122" i="2"/>
  <c r="BF122" i="2"/>
  <c r="BE122" i="2"/>
  <c r="T122" i="2"/>
  <c r="R122" i="2"/>
  <c r="P122" i="2"/>
  <c r="BK122" i="2"/>
  <c r="J122" i="2"/>
  <c r="BI121" i="2"/>
  <c r="BH121" i="2"/>
  <c r="BG121" i="2"/>
  <c r="BF121" i="2"/>
  <c r="T121" i="2"/>
  <c r="T120" i="2" s="1"/>
  <c r="R121" i="2"/>
  <c r="R120" i="2" s="1"/>
  <c r="P121" i="2"/>
  <c r="P120" i="2" s="1"/>
  <c r="BK121" i="2"/>
  <c r="J121" i="2"/>
  <c r="BE121" i="2" s="1"/>
  <c r="BI119" i="2"/>
  <c r="BH119" i="2"/>
  <c r="BG119" i="2"/>
  <c r="BF119" i="2"/>
  <c r="T119" i="2"/>
  <c r="R119" i="2"/>
  <c r="P119" i="2"/>
  <c r="BK119" i="2"/>
  <c r="J119" i="2"/>
  <c r="BE119" i="2" s="1"/>
  <c r="BI116" i="2"/>
  <c r="BH116" i="2"/>
  <c r="BG116" i="2"/>
  <c r="BF116" i="2"/>
  <c r="BE116" i="2"/>
  <c r="T116" i="2"/>
  <c r="R116" i="2"/>
  <c r="P116" i="2"/>
  <c r="BK116" i="2"/>
  <c r="J116" i="2"/>
  <c r="BI115" i="2"/>
  <c r="BH115" i="2"/>
  <c r="BG115" i="2"/>
  <c r="BF115" i="2"/>
  <c r="T115" i="2"/>
  <c r="R115" i="2"/>
  <c r="R114" i="2" s="1"/>
  <c r="P115" i="2"/>
  <c r="P114" i="2" s="1"/>
  <c r="BK115" i="2"/>
  <c r="J115" i="2"/>
  <c r="BE115" i="2" s="1"/>
  <c r="BI112" i="2"/>
  <c r="BH112" i="2"/>
  <c r="BG112" i="2"/>
  <c r="BF112" i="2"/>
  <c r="T112" i="2"/>
  <c r="T111" i="2" s="1"/>
  <c r="R112" i="2"/>
  <c r="R111" i="2" s="1"/>
  <c r="P112" i="2"/>
  <c r="P111" i="2" s="1"/>
  <c r="BK112" i="2"/>
  <c r="BK111" i="2" s="1"/>
  <c r="J111" i="2" s="1"/>
  <c r="J60" i="2" s="1"/>
  <c r="J112" i="2"/>
  <c r="BE112" i="2" s="1"/>
  <c r="BI110" i="2"/>
  <c r="BH110" i="2"/>
  <c r="BG110" i="2"/>
  <c r="BF110" i="2"/>
  <c r="BE110" i="2"/>
  <c r="T110" i="2"/>
  <c r="R110" i="2"/>
  <c r="P110" i="2"/>
  <c r="BK110" i="2"/>
  <c r="J110" i="2"/>
  <c r="BI109" i="2"/>
  <c r="BH109" i="2"/>
  <c r="BG109" i="2"/>
  <c r="BF109" i="2"/>
  <c r="T109" i="2"/>
  <c r="R109" i="2"/>
  <c r="P109" i="2"/>
  <c r="BK109" i="2"/>
  <c r="J109" i="2"/>
  <c r="BE109" i="2" s="1"/>
  <c r="BI108" i="2"/>
  <c r="BH108" i="2"/>
  <c r="BG108" i="2"/>
  <c r="BF108" i="2"/>
  <c r="BE108" i="2"/>
  <c r="T108" i="2"/>
  <c r="R108" i="2"/>
  <c r="P108" i="2"/>
  <c r="BK108" i="2"/>
  <c r="J108" i="2"/>
  <c r="BI107" i="2"/>
  <c r="BH107" i="2"/>
  <c r="BG107" i="2"/>
  <c r="BF107" i="2"/>
  <c r="T107" i="2"/>
  <c r="R107" i="2"/>
  <c r="P107" i="2"/>
  <c r="BK107" i="2"/>
  <c r="J107" i="2"/>
  <c r="BE107" i="2" s="1"/>
  <c r="BI106" i="2"/>
  <c r="BH106" i="2"/>
  <c r="BG106" i="2"/>
  <c r="BF106" i="2"/>
  <c r="BE106" i="2"/>
  <c r="T106" i="2"/>
  <c r="R106" i="2"/>
  <c r="P106" i="2"/>
  <c r="P105" i="2" s="1"/>
  <c r="BK106" i="2"/>
  <c r="BK105" i="2" s="1"/>
  <c r="J105" i="2" s="1"/>
  <c r="J59" i="2" s="1"/>
  <c r="J106" i="2"/>
  <c r="BI103" i="2"/>
  <c r="BH103" i="2"/>
  <c r="BG103" i="2"/>
  <c r="BF103" i="2"/>
  <c r="T103" i="2"/>
  <c r="R103" i="2"/>
  <c r="P103" i="2"/>
  <c r="BK103" i="2"/>
  <c r="J103" i="2"/>
  <c r="BE103" i="2" s="1"/>
  <c r="BI102" i="2"/>
  <c r="BH102" i="2"/>
  <c r="BG102" i="2"/>
  <c r="BF102" i="2"/>
  <c r="T102" i="2"/>
  <c r="R102" i="2"/>
  <c r="P102" i="2"/>
  <c r="BK102" i="2"/>
  <c r="J102" i="2"/>
  <c r="BE102" i="2" s="1"/>
  <c r="BI101" i="2"/>
  <c r="BH101" i="2"/>
  <c r="BG101" i="2"/>
  <c r="BF101" i="2"/>
  <c r="T101" i="2"/>
  <c r="R101" i="2"/>
  <c r="P101" i="2"/>
  <c r="BK101" i="2"/>
  <c r="J101" i="2"/>
  <c r="BE101" i="2" s="1"/>
  <c r="BI100" i="2"/>
  <c r="BH100" i="2"/>
  <c r="BG100" i="2"/>
  <c r="BF100" i="2"/>
  <c r="T100" i="2"/>
  <c r="R100" i="2"/>
  <c r="P100" i="2"/>
  <c r="BK100" i="2"/>
  <c r="J100" i="2"/>
  <c r="BE100" i="2" s="1"/>
  <c r="BI98" i="2"/>
  <c r="BH98" i="2"/>
  <c r="BG98" i="2"/>
  <c r="BF98" i="2"/>
  <c r="T98" i="2"/>
  <c r="R98" i="2"/>
  <c r="P98" i="2"/>
  <c r="BK98" i="2"/>
  <c r="J98" i="2"/>
  <c r="BE98" i="2" s="1"/>
  <c r="BI97" i="2"/>
  <c r="BH97" i="2"/>
  <c r="F33" i="2" s="1"/>
  <c r="BC52" i="1" s="1"/>
  <c r="BC51" i="1" s="1"/>
  <c r="BG97" i="2"/>
  <c r="F32" i="2" s="1"/>
  <c r="BB52" i="1" s="1"/>
  <c r="BB51" i="1" s="1"/>
  <c r="BF97" i="2"/>
  <c r="T97" i="2"/>
  <c r="R97" i="2"/>
  <c r="R96" i="2" s="1"/>
  <c r="P97" i="2"/>
  <c r="P96" i="2" s="1"/>
  <c r="BK97" i="2"/>
  <c r="J97" i="2"/>
  <c r="BE97" i="2" s="1"/>
  <c r="J90" i="2"/>
  <c r="J88" i="2"/>
  <c r="F88" i="2"/>
  <c r="E86" i="2"/>
  <c r="E84" i="2"/>
  <c r="J49" i="2"/>
  <c r="F49" i="2"/>
  <c r="E47" i="2"/>
  <c r="J21" i="2"/>
  <c r="E21" i="2"/>
  <c r="J51" i="2" s="1"/>
  <c r="J20" i="2"/>
  <c r="J18" i="2"/>
  <c r="E18" i="2"/>
  <c r="F91" i="2" s="1"/>
  <c r="J17" i="2"/>
  <c r="J15" i="2"/>
  <c r="E15" i="2"/>
  <c r="F51" i="2" s="1"/>
  <c r="J14" i="2"/>
  <c r="J12" i="2"/>
  <c r="E7" i="2"/>
  <c r="E45" i="2" s="1"/>
  <c r="AS51" i="1"/>
  <c r="L47" i="1"/>
  <c r="AM46" i="1"/>
  <c r="L46" i="1"/>
  <c r="AM44" i="1"/>
  <c r="L44" i="1"/>
  <c r="L42" i="1"/>
  <c r="L41" i="1"/>
  <c r="W28" i="1" l="1"/>
  <c r="AX51" i="1"/>
  <c r="W29" i="1"/>
  <c r="AY51" i="1"/>
  <c r="F30" i="2"/>
  <c r="AZ52" i="1" s="1"/>
  <c r="J30" i="2"/>
  <c r="AV52" i="1" s="1"/>
  <c r="F52" i="2"/>
  <c r="BK96" i="2"/>
  <c r="F34" i="2"/>
  <c r="BD52" i="1" s="1"/>
  <c r="BD51" i="1" s="1"/>
  <c r="W30" i="1" s="1"/>
  <c r="T105" i="2"/>
  <c r="BK114" i="2"/>
  <c r="BK130" i="2"/>
  <c r="J130" i="2" s="1"/>
  <c r="J64" i="2" s="1"/>
  <c r="P142" i="2"/>
  <c r="R167" i="2"/>
  <c r="R113" i="2" s="1"/>
  <c r="R183" i="2"/>
  <c r="T224" i="2"/>
  <c r="J30" i="3"/>
  <c r="AV53" i="1" s="1"/>
  <c r="F30" i="3"/>
  <c r="AZ53" i="1" s="1"/>
  <c r="T87" i="3"/>
  <c r="T86" i="3" s="1"/>
  <c r="BK124" i="3"/>
  <c r="J124" i="3" s="1"/>
  <c r="J62" i="3" s="1"/>
  <c r="J125" i="3"/>
  <c r="J63" i="3" s="1"/>
  <c r="J31" i="2"/>
  <c r="AW52" i="1" s="1"/>
  <c r="F31" i="2"/>
  <c r="BA52" i="1" s="1"/>
  <c r="BA51" i="1" s="1"/>
  <c r="F52" i="3"/>
  <c r="F83" i="3"/>
  <c r="BK87" i="3"/>
  <c r="J88" i="3"/>
  <c r="J58" i="3" s="1"/>
  <c r="P95" i="2"/>
  <c r="BK183" i="2"/>
  <c r="J183" i="2" s="1"/>
  <c r="J68" i="2" s="1"/>
  <c r="BK208" i="2"/>
  <c r="J208" i="2" s="1"/>
  <c r="J70" i="2" s="1"/>
  <c r="P224" i="2"/>
  <c r="F90" i="2"/>
  <c r="T96" i="2"/>
  <c r="T95" i="2" s="1"/>
  <c r="R105" i="2"/>
  <c r="R95" i="2" s="1"/>
  <c r="R94" i="2" s="1"/>
  <c r="T114" i="2"/>
  <c r="T113" i="2" s="1"/>
  <c r="BK120" i="2"/>
  <c r="J120" i="2" s="1"/>
  <c r="J63" i="2" s="1"/>
  <c r="T130" i="2"/>
  <c r="P158" i="2"/>
  <c r="P183" i="2"/>
  <c r="P113" i="2" s="1"/>
  <c r="R224" i="2"/>
  <c r="J225" i="2"/>
  <c r="J73" i="2" s="1"/>
  <c r="BK224" i="2"/>
  <c r="J224" i="2" s="1"/>
  <c r="J72" i="2" s="1"/>
  <c r="R87" i="3"/>
  <c r="R86" i="3" s="1"/>
  <c r="T124" i="3"/>
  <c r="J51" i="3"/>
  <c r="J31" i="3"/>
  <c r="AW53" i="1" s="1"/>
  <c r="F82" i="3"/>
  <c r="J96" i="2" l="1"/>
  <c r="J58" i="2" s="1"/>
  <c r="BK95" i="2"/>
  <c r="J87" i="3"/>
  <c r="J57" i="3" s="1"/>
  <c r="BK86" i="3"/>
  <c r="J86" i="3" s="1"/>
  <c r="J114" i="2"/>
  <c r="J62" i="2" s="1"/>
  <c r="BK113" i="2"/>
  <c r="J113" i="2" s="1"/>
  <c r="J61" i="2" s="1"/>
  <c r="T94" i="2"/>
  <c r="AT52" i="1"/>
  <c r="AW51" i="1"/>
  <c r="AK27" i="1" s="1"/>
  <c r="W27" i="1"/>
  <c r="P94" i="2"/>
  <c r="AU52" i="1" s="1"/>
  <c r="AU51" i="1" s="1"/>
  <c r="AT53" i="1"/>
  <c r="AZ51" i="1"/>
  <c r="J95" i="2" l="1"/>
  <c r="J57" i="2" s="1"/>
  <c r="BK94" i="2"/>
  <c r="J94" i="2" s="1"/>
  <c r="W26" i="1"/>
  <c r="AV51" i="1"/>
  <c r="J56" i="3"/>
  <c r="J27" i="3"/>
  <c r="AG53" i="1" l="1"/>
  <c r="AN53" i="1" s="1"/>
  <c r="J36" i="3"/>
  <c r="J27" i="2"/>
  <c r="J56" i="2"/>
  <c r="AK26" i="1"/>
  <c r="AT51" i="1"/>
  <c r="AG52" i="1" l="1"/>
  <c r="J36" i="2"/>
  <c r="AG51" i="1" l="1"/>
  <c r="AN52" i="1"/>
  <c r="AK23" i="1" l="1"/>
  <c r="AK32" i="1" s="1"/>
  <c r="AN51" i="1"/>
</calcChain>
</file>

<file path=xl/sharedStrings.xml><?xml version="1.0" encoding="utf-8"?>
<sst xmlns="http://schemas.openxmlformats.org/spreadsheetml/2006/main" count="3579" uniqueCount="959">
  <si>
    <t>Export VZ</t>
  </si>
  <si>
    <t>List obsahuje:</t>
  </si>
  <si>
    <t>1) Rekapitulace stavby</t>
  </si>
  <si>
    <t>2) Rekapitulace objektů stavby a soupisů prací</t>
  </si>
  <si>
    <t>3.0</t>
  </si>
  <si>
    <t>ZAMOK</t>
  </si>
  <si>
    <t>False</t>
  </si>
  <si>
    <t>{b5ec3c83-c90b-4a3c-809e-b56512b32490}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</si>
  <si>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</si>
  <si>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</si>
  <si>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</si>
  <si>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</si>
  <si>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</si>
  <si>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</si>
  <si>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</si>
  <si>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</si>
  <si>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03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</si>
  <si>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položek_x000D_
_x000D_
Podrobnosti k vyplnění naleznete na poslední záložce s Pokyny pro vyplnění</t>
  </si>
  <si>
    <t>Stavba:</t>
  </si>
  <si>
    <t>Vnitřní úpravy domku zahradníků</t>
  </si>
  <si>
    <t>KSO:</t>
  </si>
  <si>
    <t/>
  </si>
  <si>
    <t>CC-CZ:</t>
  </si>
  <si>
    <t>Místo:</t>
  </si>
  <si>
    <t xml:space="preserve"> </t>
  </si>
  <si>
    <t>Datum:</t>
  </si>
  <si>
    <t>19.02.2018</t>
  </si>
  <si>
    <t>Zadavatel:</t>
  </si>
  <si>
    <t>IČ:</t>
  </si>
  <si>
    <t>DIČ:</t>
  </si>
  <si>
    <t>Uchazeč:</t>
  </si>
  <si>
    <t>Vyplň údaj</t>
  </si>
  <si>
    <t>Projektant:</t>
  </si>
  <si>
    <t>True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</si>
  <si>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</si>
  <si>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www.cs-urs.cz, sekce Cenové a technické podmínky.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</si>
  <si>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</si>
  <si>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</si>
  <si>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</si>
  <si>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</si>
  <si>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</si>
  <si>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</si>
  <si>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</si>
  <si>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</si>
  <si>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</si>
  <si>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</si>
  <si>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</si>
  <si>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</si>
  <si>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</si>
  <si>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</si>
  <si>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</si>
  <si>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</si>
  <si>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Objekt, Soupis prací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</si>
  <si>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</si>
  <si>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</si>
  <si>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</si>
  <si>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</si>
  <si>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</si>
  <si>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</si>
  <si>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</si>
  <si>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</si>
  <si>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</si>
  <si>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</si>
  <si>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</si>
  <si>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</si>
  <si>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</si>
  <si>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</si>
  <si>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</si>
  <si>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</si>
  <si>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</si>
  <si>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</si>
  <si>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</si>
  <si>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</si>
  <si>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</si>
  <si>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</si>
  <si>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01</t>
  </si>
  <si>
    <t>Technické zhodnocení</t>
  </si>
  <si>
    <t>STA</t>
  </si>
  <si>
    <t>1</t>
  </si>
  <si>
    <t>{9bca3050-cb83-425e-8496-e9ac4bad04d0}</t>
  </si>
  <si>
    <t>2</t>
  </si>
  <si>
    <t>02</t>
  </si>
  <si>
    <t>Opravy vnitřních prostor</t>
  </si>
  <si>
    <t>{22d0cf2d-8d0e-443b-bfed-f5e481a2a653}</t>
  </si>
  <si>
    <t>1) Krycí list soupisu</t>
  </si>
  <si>
    <t>2) Rekapitulace</t>
  </si>
  <si>
    <t>3) Soupis prací</t>
  </si>
  <si>
    <t>Zpět na list:</t>
  </si>
  <si>
    <t>Rekapitulace stavby</t>
  </si>
  <si>
    <t>KRYCÍ LIST SOUPISU</t>
  </si>
  <si>
    <t>Objekt:</t>
  </si>
  <si>
    <t>01 - Technické zhodnocení</t>
  </si>
  <si>
    <t>REKAPITULACE ČLENĚNÍ SOUPISU PRACÍ</t>
  </si>
  <si>
    <t>Kód dílu - Popis</t>
  </si>
  <si>
    <t>Cena celkem [CZK]</t>
  </si>
  <si>
    <t>Náklady soupisu celkem</t>
  </si>
  <si>
    <t>-1</t>
  </si>
  <si>
    <t>HSV - Práce a dodávky HSV</t>
  </si>
  <si>
    <t xml:space="preserve">    6 - Úpravy povrchů, podlahy a osazování výplní</t>
  </si>
  <si>
    <t xml:space="preserve">    997 - Přesun sutě</t>
  </si>
  <si>
    <t xml:space="preserve">    998 - Přesun hmot</t>
  </si>
  <si>
    <t>PSV - Práce a dodávky PSV</t>
  </si>
  <si>
    <t xml:space="preserve">    711 - Izolace proti vodě, vlhkosti a plynům</t>
  </si>
  <si>
    <t xml:space="preserve">    721 - Zdravotechnika - vnitřní kanalizace</t>
  </si>
  <si>
    <t xml:space="preserve">    722 - Zdravotechnika - vnitřní vodovod</t>
  </si>
  <si>
    <t xml:space="preserve">    725 - Zdravotechnika - zařizovací předměty</t>
  </si>
  <si>
    <t xml:space="preserve">    731 - Ústřední vytápění - kotelny</t>
  </si>
  <si>
    <t xml:space="preserve">    741 - Elektroinstalace - silnoproud</t>
  </si>
  <si>
    <t xml:space="preserve">    742 - Elektroinstalace - slaboproud</t>
  </si>
  <si>
    <t xml:space="preserve">    751 - Vzduchotechnika</t>
  </si>
  <si>
    <t xml:space="preserve">    763 - Konstrukce suché výstavby</t>
  </si>
  <si>
    <t xml:space="preserve">    766 - Konstrukce truhlářské</t>
  </si>
  <si>
    <t>VRN - Vedlejší rozpočtové náklady</t>
  </si>
  <si>
    <t xml:space="preserve">    VRN1 - Průzkumné, geodetické a projektové práce</t>
  </si>
  <si>
    <t xml:space="preserve">    VRN3 - Zařízení staveniště</t>
  </si>
  <si>
    <t>SOUPIS PRACÍ</t>
  </si>
  <si>
    <t>PČ</t>
  </si>
  <si>
    <t>Popis</t>
  </si>
  <si>
    <t>MJ</t>
  </si>
  <si>
    <t>Množství</t>
  </si>
  <si>
    <t>J.cena [CZK]</t>
  </si>
  <si>
    <t>Cenová soustava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</si>
  <si>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</si>
  <si>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</si>
  <si>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</si>
  <si>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</si>
  <si>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</si>
  <si>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</si>
  <si>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</si>
  <si>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HSV</t>
  </si>
  <si>
    <t>Práce a dodávky HSV</t>
  </si>
  <si>
    <t>ROZPOCET</t>
  </si>
  <si>
    <t>6</t>
  </si>
  <si>
    <t>Úpravy povrchů, podlahy a osazování výplní</t>
  </si>
  <si>
    <t>K</t>
  </si>
  <si>
    <t>771473112</t>
  </si>
  <si>
    <t>Montáž soklíků z dlaždic keramických lepených standardním lepidlem rovných výšky přes 65 do 90 mm</t>
  </si>
  <si>
    <t>m</t>
  </si>
  <si>
    <t>CS ÚRS 2017 01</t>
  </si>
  <si>
    <t>16</t>
  </si>
  <si>
    <t>2005295922</t>
  </si>
  <si>
    <t>M</t>
  </si>
  <si>
    <t>597611160</t>
  </si>
  <si>
    <t>dlaždice keramické - koupelny (bílé i barevné) 33,3 x 33,3 x 0,8 cm I. j.</t>
  </si>
  <si>
    <t>m2</t>
  </si>
  <si>
    <t>32</t>
  </si>
  <si>
    <t>-1968763916</t>
  </si>
  <si>
    <t>VV</t>
  </si>
  <si>
    <t>15,4*1,1 'Přepočtené koeficientem množství</t>
  </si>
  <si>
    <t>3</t>
  </si>
  <si>
    <t>771573113</t>
  </si>
  <si>
    <t>Montáž podlah z dlaždic keramických lepených standardním lepidlem režných nebo glazovaných hladkých přes 9 do 12 ks/ m2</t>
  </si>
  <si>
    <t>1488352008</t>
  </si>
  <si>
    <t>4</t>
  </si>
  <si>
    <t>771990112</t>
  </si>
  <si>
    <t>Vyrovnání podkladní vrstvy samonivelační stěrkou tl. 4 mm, min. pevnosti 30 MPa</t>
  </si>
  <si>
    <t>1413212581</t>
  </si>
  <si>
    <t>5</t>
  </si>
  <si>
    <t>781474118</t>
  </si>
  <si>
    <t>Montáž obkladů vnitřních stěn z dlaždic keramických lepených flexibilním lepidlem režných nebo glazovaných hladkých přes 45 do 50 ks/m2</t>
  </si>
  <si>
    <t>1895167671</t>
  </si>
  <si>
    <t>597610240</t>
  </si>
  <si>
    <t>obkládačky keramické koupelnové (bílé i barevné) 25 x 33 x 0,7 cm I. j.</t>
  </si>
  <si>
    <t>2010739505</t>
  </si>
  <si>
    <t>13,7*1,1 'Přepočtené koeficientem množství</t>
  </si>
  <si>
    <t>997</t>
  </si>
  <si>
    <t>Přesun sutě</t>
  </si>
  <si>
    <t>7</t>
  </si>
  <si>
    <t>997013211</t>
  </si>
  <si>
    <t>Vnitrostaveništní doprava suti a vybouraných hmot vodorovně do 50 m svisle ručně (nošením po schodech) pro budovy a haly výšky do 6 m</t>
  </si>
  <si>
    <t>t</t>
  </si>
  <si>
    <t>-276602514</t>
  </si>
  <si>
    <t>8</t>
  </si>
  <si>
    <t>997013219</t>
  </si>
  <si>
    <t>Vnitrostaveništní doprava suti a vybouraných hmot vodorovně do 50 m Příplatek k cenám -3111 až -3217 za zvětšenou vodorovnou dopravu přes vymezenou dopravní vzdálenost za každých dalších i započatých 10 m</t>
  </si>
  <si>
    <t>-1762773705</t>
  </si>
  <si>
    <t>9</t>
  </si>
  <si>
    <t>997013501</t>
  </si>
  <si>
    <t>Odvoz suti a vybouraných hmot na skládku nebo meziskládku se složením, na vzdálenost do 1 km</t>
  </si>
  <si>
    <t>1876842985</t>
  </si>
  <si>
    <t>10</t>
  </si>
  <si>
    <t>997013509</t>
  </si>
  <si>
    <t>Odvoz suti a vybouraných hmot na skládku nebo meziskládku se složením, na vzdálenost Příplatek k ceně za každý další i započatý 1 km přes 1 km</t>
  </si>
  <si>
    <t>364045706</t>
  </si>
  <si>
    <t>11</t>
  </si>
  <si>
    <t>997013831</t>
  </si>
  <si>
    <t>Poplatek za uložení stavebního odpadu na skládce (skládkovné) směsného</t>
  </si>
  <si>
    <t>-2084060127</t>
  </si>
  <si>
    <t>998</t>
  </si>
  <si>
    <t>Přesun hmot</t>
  </si>
  <si>
    <t>12</t>
  </si>
  <si>
    <t>998011001</t>
  </si>
  <si>
    <t>Přesun hmot pro budovy občanské výstavby, bydlení, výrobu a služby s nosnou svislou konstrukcí zděnou z cihel, tvárnic nebo kamene vodorovná dopravní vzdálenost do 100 m pro budovy výšky do 6 m</t>
  </si>
  <si>
    <t>2080806334</t>
  </si>
  <si>
    <t>PSV</t>
  </si>
  <si>
    <t>Práce a dodávky PSV</t>
  </si>
  <si>
    <t>711</t>
  </si>
  <si>
    <t>Izolace proti vodě, vlhkosti a plynům</t>
  </si>
  <si>
    <t>13</t>
  </si>
  <si>
    <t>711411052</t>
  </si>
  <si>
    <t>Provedení izolace proti povrchové a podpovrchové tlakové vodě natěradly a tmely za studena na ploše vodorovné V trojnásobným nátěrem tekutou lepenkou</t>
  </si>
  <si>
    <t>-1570754634</t>
  </si>
  <si>
    <t>14</t>
  </si>
  <si>
    <t>245510300</t>
  </si>
  <si>
    <t>nátěr hydroizolační - tekutá lepenka, bal. 6 kg</t>
  </si>
  <si>
    <t>kg</t>
  </si>
  <si>
    <t>-2008521141</t>
  </si>
  <si>
    <t>P</t>
  </si>
  <si>
    <t>Poznámka k položce:
Spotřeba: 1 vrstva 1,5 kg/m2</t>
  </si>
  <si>
    <t>3*2 'Přepočtené koeficientem množství</t>
  </si>
  <si>
    <t>998711102</t>
  </si>
  <si>
    <t>Přesun hmot pro izolace proti vodě, vlhkosti a plynům stanovený z hmotnosti přesunovaného materiálu vodorovná dopravní vzdálenost do 50 m v objektech výšky přes 6 do 12 m</t>
  </si>
  <si>
    <t>1081461699</t>
  </si>
  <si>
    <t>721</t>
  </si>
  <si>
    <t>Zdravotechnika - vnitřní kanalizace</t>
  </si>
  <si>
    <t>721171803</t>
  </si>
  <si>
    <t>Demontáž potrubí z novodurových trub odpadních nebo připojovacích do D 75</t>
  </si>
  <si>
    <t>942216751</t>
  </si>
  <si>
    <t>17</t>
  </si>
  <si>
    <t>721174025</t>
  </si>
  <si>
    <t>Potrubí z plastových trub polypropylenové [HT systém] odpadní (svislé) DN 100</t>
  </si>
  <si>
    <t>979533129</t>
  </si>
  <si>
    <t>18</t>
  </si>
  <si>
    <t>721174043</t>
  </si>
  <si>
    <t>Potrubí z plastových trub polypropylenové [HT systém] připojovací DN 50</t>
  </si>
  <si>
    <t>303460901</t>
  </si>
  <si>
    <t>19</t>
  </si>
  <si>
    <t>721211403</t>
  </si>
  <si>
    <t>Podlahové vpusti s vodorovným odtokem DN 50/75 s kulovým kloubem [HL 80.1]</t>
  </si>
  <si>
    <t>kus</t>
  </si>
  <si>
    <t>1387615799</t>
  </si>
  <si>
    <t>20</t>
  </si>
  <si>
    <t>721274121</t>
  </si>
  <si>
    <t>Ventily přivzdušňovací odpadních potrubí vnitřní od DN 32 do DN 50</t>
  </si>
  <si>
    <t>1077917022</t>
  </si>
  <si>
    <t>551618410</t>
  </si>
  <si>
    <t>vtok se zápachovou uzávěrkou DN 32</t>
  </si>
  <si>
    <t>1930231907</t>
  </si>
  <si>
    <t>Poznámka k položce:
Kalich pro úkapy DN32 se zápachovou uzávěrkou a s přídavným uzávěrem (kuličkou) proti zápachu pro suchý stav</t>
  </si>
  <si>
    <t>22</t>
  </si>
  <si>
    <t>721290112</t>
  </si>
  <si>
    <t>Zkouška těsnosti kanalizace v objektech vodou DN 150 nebo DN 200</t>
  </si>
  <si>
    <t>1742666240</t>
  </si>
  <si>
    <t>23</t>
  </si>
  <si>
    <t>998721102</t>
  </si>
  <si>
    <t>Přesun hmot pro vnitřní kanalizace stanovený z hmotnosti přesunovaného materiálu vodorovná dopravní vzdálenost do 50 m v objektech výšky přes 6 do 12 m</t>
  </si>
  <si>
    <t>-785968543</t>
  </si>
  <si>
    <t>722</t>
  </si>
  <si>
    <t>Zdravotechnika - vnitřní vodovod</t>
  </si>
  <si>
    <t>24</t>
  </si>
  <si>
    <t>722170801</t>
  </si>
  <si>
    <t>Demontáž rozvodů vody z plastů do D 25 mm</t>
  </si>
  <si>
    <t>-1665898033</t>
  </si>
  <si>
    <t>25</t>
  </si>
  <si>
    <t>722176112</t>
  </si>
  <si>
    <t>Montáž potrubí z plastových trub svařovaných polyfuzně D přes 16 do 20 mm</t>
  </si>
  <si>
    <t>-927037333</t>
  </si>
  <si>
    <t>26</t>
  </si>
  <si>
    <t>286151330</t>
  </si>
  <si>
    <t>trubka tlaková PPR řada PN 16 20 x 2,8 x 4000 mm</t>
  </si>
  <si>
    <t>734884901</t>
  </si>
  <si>
    <t>27</t>
  </si>
  <si>
    <t>713463121</t>
  </si>
  <si>
    <t>Montáž izolace tepelné potrubí a ohybů tvarovkami nebo deskami potrubními pouzdry bez povrchové úpravy (izolační materiál ve specifikaci) uchycenými sponami potrubí jednovrstvá</t>
  </si>
  <si>
    <t>1527132974</t>
  </si>
  <si>
    <t>28</t>
  </si>
  <si>
    <t>283770460</t>
  </si>
  <si>
    <t>izolace tepelná potrubí z pěnového polyetylenu 22 x 25 mm</t>
  </si>
  <si>
    <t>-191684831</t>
  </si>
  <si>
    <t>29</t>
  </si>
  <si>
    <t>722240101</t>
  </si>
  <si>
    <t>Armatury z plastických hmot ventily (PPR) přímé DN 20</t>
  </si>
  <si>
    <t>29723745</t>
  </si>
  <si>
    <t>30</t>
  </si>
  <si>
    <t>722240122</t>
  </si>
  <si>
    <t>Armatury z plastických hmot kohouty (PPR) kulové DN 20</t>
  </si>
  <si>
    <t>-1794723530</t>
  </si>
  <si>
    <t>31</t>
  </si>
  <si>
    <t>722240141</t>
  </si>
  <si>
    <t>Armatury z plastických hmot T-kusy s vypouštěcím ventilem D 20 x 3,4</t>
  </si>
  <si>
    <t>-1784074542</t>
  </si>
  <si>
    <t>722290215</t>
  </si>
  <si>
    <t>Zkoušky, proplach a desinfekce vodovodního potrubí zkoušky těsnosti vodovodního potrubí hrdlového nebo přírubového do DN 100</t>
  </si>
  <si>
    <t>2089375787</t>
  </si>
  <si>
    <t>33</t>
  </si>
  <si>
    <t>722290234</t>
  </si>
  <si>
    <t>Zkoušky, proplach a desinfekce vodovodního potrubí proplach a desinfekce vodovodního potrubí do DN 80</t>
  </si>
  <si>
    <t>191984641</t>
  </si>
  <si>
    <t>34</t>
  </si>
  <si>
    <t>998722102</t>
  </si>
  <si>
    <t>Přesun hmot pro vnitřní vodovod stanovený z hmotnosti přesunovaného materiálu vodorovná dopravní vzdálenost do 50 m v objektech výšky přes 6 do 12 m</t>
  </si>
  <si>
    <t>1202125223</t>
  </si>
  <si>
    <t>725</t>
  </si>
  <si>
    <t>Zdravotechnika - zařizovací předměty</t>
  </si>
  <si>
    <t>35</t>
  </si>
  <si>
    <t>725110811</t>
  </si>
  <si>
    <t>Demontáž klozetů splachovacích s nádrží nebo tlakovým splachovačem</t>
  </si>
  <si>
    <t>soubor</t>
  </si>
  <si>
    <t>-169658512</t>
  </si>
  <si>
    <t>36</t>
  </si>
  <si>
    <t>725210821</t>
  </si>
  <si>
    <t>Demontáž umyvadel bez výtokových armatur umyvadel</t>
  </si>
  <si>
    <t>-200382043</t>
  </si>
  <si>
    <t>37</t>
  </si>
  <si>
    <t>725220841</t>
  </si>
  <si>
    <t>Demontáž van ocelových rohových</t>
  </si>
  <si>
    <t>-1626855644</t>
  </si>
  <si>
    <t>38</t>
  </si>
  <si>
    <t>725310823</t>
  </si>
  <si>
    <t>Demontáž dřezů jednodílných bez výtokových armatur vestavěných v kuchyňských sestavách</t>
  </si>
  <si>
    <t>-1708919280</t>
  </si>
  <si>
    <t>39</t>
  </si>
  <si>
    <t>725112022</t>
  </si>
  <si>
    <t>Zařízení záchodů klozety keramické závěsné na nosné stěny s hlubokým splachováním odpad vodorovný</t>
  </si>
  <si>
    <t>518320560</t>
  </si>
  <si>
    <t>40</t>
  </si>
  <si>
    <t>725211623</t>
  </si>
  <si>
    <t>Umyvadla keramická bez výtokových armatur se zápachovou uzávěrkou připevněná na stěnu šrouby bílá se sloupem 600 mm</t>
  </si>
  <si>
    <t>2096829025</t>
  </si>
  <si>
    <t>41</t>
  </si>
  <si>
    <t>725245124</t>
  </si>
  <si>
    <t>Sprchové vaničky, boxy, kouty a zástěny zástěny sprchové do výšky 2000 mm dveře dvoukřídlé, šířky 1500 mm</t>
  </si>
  <si>
    <t>-1708086639</t>
  </si>
  <si>
    <t>42</t>
  </si>
  <si>
    <t>725311121</t>
  </si>
  <si>
    <t>Dřezy bez výtokových armatur jednoduché se zápachovou uzávěrkou nerezové s odkapávací plochou 560x480 mm a miskou</t>
  </si>
  <si>
    <t>-57204066</t>
  </si>
  <si>
    <t>43</t>
  </si>
  <si>
    <t>725820802</t>
  </si>
  <si>
    <t>Demontáž baterií stojánkových do 1 otvoru</t>
  </si>
  <si>
    <t>1991026668</t>
  </si>
  <si>
    <t>44</t>
  </si>
  <si>
    <t>725821325</t>
  </si>
  <si>
    <t>Baterie dřezové stojánkové pákové s otáčivým ústím a délkou ramínka 240 mm</t>
  </si>
  <si>
    <t>1575252377</t>
  </si>
  <si>
    <t>45</t>
  </si>
  <si>
    <t>725822611</t>
  </si>
  <si>
    <t>Baterie umyvadlové stojánkové pákové bez výpusti</t>
  </si>
  <si>
    <t>849525390</t>
  </si>
  <si>
    <t>46</t>
  </si>
  <si>
    <t>725840850</t>
  </si>
  <si>
    <t>Demontáž baterií sprchových diferenciálních T 1954 do G 3/4 x 1</t>
  </si>
  <si>
    <t>357341268</t>
  </si>
  <si>
    <t>47</t>
  </si>
  <si>
    <t>725841332</t>
  </si>
  <si>
    <t>Baterie sprchové podomítkové (zápustné) s přepínačem a pohyblivým držákem</t>
  </si>
  <si>
    <t>116020138</t>
  </si>
  <si>
    <t>48</t>
  </si>
  <si>
    <t>726111031</t>
  </si>
  <si>
    <t>Předstěnové instalační systémy pro zazdění [GEBERIT] do masivních zděných konstrukcí pro závěsné klozety ovládání zepředu, stavební výška 1080 mm</t>
  </si>
  <si>
    <t>-461761898</t>
  </si>
  <si>
    <t>49</t>
  </si>
  <si>
    <t>998725102</t>
  </si>
  <si>
    <t>Přesun hmot pro zařizovací předměty stanovený z hmotnosti přesunovaného materiálu vodorovná dopravní vzdálenost do 50 m v objektech výšky přes 6 do 12 m</t>
  </si>
  <si>
    <t>223952328</t>
  </si>
  <si>
    <t>731</t>
  </si>
  <si>
    <t>Ústřední vytápění - kotelny</t>
  </si>
  <si>
    <t>50</t>
  </si>
  <si>
    <t>725530823</t>
  </si>
  <si>
    <t>Demontáž elektrických zásobníkových ohřívačů vody tlakových od 50 do 200 l</t>
  </si>
  <si>
    <t>1243374469</t>
  </si>
  <si>
    <t>51</t>
  </si>
  <si>
    <t>725530826</t>
  </si>
  <si>
    <t>Demontáž elektrických zásobníkových ohřívačů vody akumulačních do 800 l</t>
  </si>
  <si>
    <t>1854359800</t>
  </si>
  <si>
    <t>52</t>
  </si>
  <si>
    <t>732320812</t>
  </si>
  <si>
    <t>Demontáž nádrží beztlakých nebo tlakových odpojení od rozvodů potrubí nádrže o obsahu do 100 l</t>
  </si>
  <si>
    <t>1571186621</t>
  </si>
  <si>
    <t>53</t>
  </si>
  <si>
    <t>731259614</t>
  </si>
  <si>
    <t>Kotle ocelové teplovodní elektrické závěsné přímotopné montáž elektrokotlů ostatních typů o výkonu do 18 kW</t>
  </si>
  <si>
    <t>-111787576</t>
  </si>
  <si>
    <t>54</t>
  </si>
  <si>
    <t>484000001</t>
  </si>
  <si>
    <t>elektrokotel přímotopný výkon 14 kW</t>
  </si>
  <si>
    <t>-299397682</t>
  </si>
  <si>
    <t>55</t>
  </si>
  <si>
    <t>733221102</t>
  </si>
  <si>
    <t>Potrubí z trubek měděných měkkých spojovaných měkkým pájením D 15/1</t>
  </si>
  <si>
    <t>284519148</t>
  </si>
  <si>
    <t>56</t>
  </si>
  <si>
    <t>733291101</t>
  </si>
  <si>
    <t>Zkoušky těsnosti potrubí z trubek měděných D do 35/1,5</t>
  </si>
  <si>
    <t>1881057251</t>
  </si>
  <si>
    <t>57</t>
  </si>
  <si>
    <t>998731101</t>
  </si>
  <si>
    <t>Přesun hmot pro kotelny stanovený z hmotnosti přesunovaného materiálu vodorovná dopravní vzdálenost do 50 m v objektech výšky do 6 m</t>
  </si>
  <si>
    <t>-1141713704</t>
  </si>
  <si>
    <t>741</t>
  </si>
  <si>
    <t>Elektroinstalace - silnoproud</t>
  </si>
  <si>
    <t>58</t>
  </si>
  <si>
    <t>E.001</t>
  </si>
  <si>
    <t>Demontáž stávající elektroinstalace</t>
  </si>
  <si>
    <t>kpl</t>
  </si>
  <si>
    <t>1226266220</t>
  </si>
  <si>
    <t>59</t>
  </si>
  <si>
    <t>E.002</t>
  </si>
  <si>
    <t>Pohybové čidlo 360°, IP44</t>
  </si>
  <si>
    <t>ks</t>
  </si>
  <si>
    <t>-1407973197</t>
  </si>
  <si>
    <t>60</t>
  </si>
  <si>
    <t>E.003</t>
  </si>
  <si>
    <t>Zásuvka 230V/16A,3p, IP 20, včetně přístrojové krabice</t>
  </si>
  <si>
    <t>-2036306876</t>
  </si>
  <si>
    <t>61</t>
  </si>
  <si>
    <t>E.004</t>
  </si>
  <si>
    <t>Tlačítkový spínač nebo vypínač, včetně přístrojové krabice</t>
  </si>
  <si>
    <t>1934154538</t>
  </si>
  <si>
    <t>62</t>
  </si>
  <si>
    <t>E.005</t>
  </si>
  <si>
    <t>Instalační krabice odbočná s víčkem (d=73mm,h=42mm), včetně vnitřních svorkovnic, pod omítku</t>
  </si>
  <si>
    <t>1036749647</t>
  </si>
  <si>
    <t>63</t>
  </si>
  <si>
    <t>E.006</t>
  </si>
  <si>
    <t>Kabel CYKY 3x1,5  mm2</t>
  </si>
  <si>
    <t>1654370185</t>
  </si>
  <si>
    <t>64</t>
  </si>
  <si>
    <t>E.007</t>
  </si>
  <si>
    <t>Kabel CYKY 3x2,5  mm2</t>
  </si>
  <si>
    <t>-198144285</t>
  </si>
  <si>
    <t>65</t>
  </si>
  <si>
    <t>E.008</t>
  </si>
  <si>
    <t>Montáž kabelů do průřezu 6mm2 (včetně)</t>
  </si>
  <si>
    <t>-1005538231</t>
  </si>
  <si>
    <t>66</t>
  </si>
  <si>
    <t>E.009</t>
  </si>
  <si>
    <t>Bytový rozvaděč RMS, výzbroj použít stávající nebo instalovat novou</t>
  </si>
  <si>
    <t>-340749584</t>
  </si>
  <si>
    <t>67</t>
  </si>
  <si>
    <t>E.010</t>
  </si>
  <si>
    <t>Montáž,zapojení a ukončení vodičů.</t>
  </si>
  <si>
    <t>1118737095</t>
  </si>
  <si>
    <t>68</t>
  </si>
  <si>
    <t>E.011</t>
  </si>
  <si>
    <t>Podružný materiál</t>
  </si>
  <si>
    <t>834092273</t>
  </si>
  <si>
    <t>69</t>
  </si>
  <si>
    <t>E.012</t>
  </si>
  <si>
    <t>Doprava materiálu na stavbu</t>
  </si>
  <si>
    <t>1622789691</t>
  </si>
  <si>
    <t>70</t>
  </si>
  <si>
    <t>E.013</t>
  </si>
  <si>
    <t>Připojení zařízení, oživení, funkční zkoušky</t>
  </si>
  <si>
    <t>874726745</t>
  </si>
  <si>
    <t>71</t>
  </si>
  <si>
    <t>E.014</t>
  </si>
  <si>
    <t>Výchozí revize - cena obsahuje kompletní revizi, včetně zpracování zprávy.</t>
  </si>
  <si>
    <t>-1583524483</t>
  </si>
  <si>
    <t>72</t>
  </si>
  <si>
    <t>E.015</t>
  </si>
  <si>
    <t>Sekání drážek, kapes a průvlaků</t>
  </si>
  <si>
    <t>1615708824</t>
  </si>
  <si>
    <t>742</t>
  </si>
  <si>
    <t>Elektroinstalace - slaboproud</t>
  </si>
  <si>
    <t>73</t>
  </si>
  <si>
    <t>S.001</t>
  </si>
  <si>
    <t>Datový rozvaděč - Sestave se skládá z 10" datového rozvaděče velikosti 9U, včetně vybaveného patch panelu, organizéru, poličky a rozvodného panelu. Nejsou obsaženy žádné aktivní prvky (WiFi, switche apod).</t>
  </si>
  <si>
    <t>kmpl</t>
  </si>
  <si>
    <t>-1684467389</t>
  </si>
  <si>
    <t>74</t>
  </si>
  <si>
    <t>S.002</t>
  </si>
  <si>
    <t>UTP cat 5e LSZH, včetně montáže do trubky</t>
  </si>
  <si>
    <t>681971361</t>
  </si>
  <si>
    <t>75</t>
  </si>
  <si>
    <t>S.003</t>
  </si>
  <si>
    <t>PVC trubka 23mm včetně montáže</t>
  </si>
  <si>
    <t>674120075</t>
  </si>
  <si>
    <t>76</t>
  </si>
  <si>
    <t>S.004</t>
  </si>
  <si>
    <t>zásuvka RJ45,UTP,Cat.5e, pod omítku včetně montáže a patchcordu - Měření na vývodu + certifikace</t>
  </si>
  <si>
    <t>-70226792</t>
  </si>
  <si>
    <t>77</t>
  </si>
  <si>
    <t>S.005</t>
  </si>
  <si>
    <t>Ukončení kabeláže v zásuvce</t>
  </si>
  <si>
    <t>62267097</t>
  </si>
  <si>
    <t>78</t>
  </si>
  <si>
    <t>S.006</t>
  </si>
  <si>
    <t>Telefonní kabel J-Y(ST)Y 2 x 2 x 0.60 mm</t>
  </si>
  <si>
    <t>-1293998753</t>
  </si>
  <si>
    <t>79</t>
  </si>
  <si>
    <t>S.007</t>
  </si>
  <si>
    <t>Přístroj domovního zvonku</t>
  </si>
  <si>
    <t>145491615</t>
  </si>
  <si>
    <t>80</t>
  </si>
  <si>
    <t>S.008</t>
  </si>
  <si>
    <t>Autonomní optickokouřový detektor včetně 9V baterie, bzučák 85dB/3m, testovací tlačítko, 4°C až 38°C,certifikace VdS dle EN14604, certifikát 0786-CPD-20405, montáž, oživení revize</t>
  </si>
  <si>
    <t>-849489727</t>
  </si>
  <si>
    <t>81</t>
  </si>
  <si>
    <t>S.009</t>
  </si>
  <si>
    <t>-915587038</t>
  </si>
  <si>
    <t>82</t>
  </si>
  <si>
    <t>S.010</t>
  </si>
  <si>
    <t>-594224539</t>
  </si>
  <si>
    <t>83</t>
  </si>
  <si>
    <t>S.011</t>
  </si>
  <si>
    <t>-653332382</t>
  </si>
  <si>
    <t>84</t>
  </si>
  <si>
    <t>S.012</t>
  </si>
  <si>
    <t>-2038364074</t>
  </si>
  <si>
    <t>751</t>
  </si>
  <si>
    <t>Vzduchotechnika</t>
  </si>
  <si>
    <t>85</t>
  </si>
  <si>
    <t>751510842</t>
  </si>
  <si>
    <t>Demontáž vzduchotechnického potrubí z pozinkovaného plechu kruhového, spirálně vinutého bez příruby, průměru přes 100 do 200 mm</t>
  </si>
  <si>
    <t>-1839835357</t>
  </si>
  <si>
    <t>86</t>
  </si>
  <si>
    <t>751510042</t>
  </si>
  <si>
    <t>Vzduchotechnické potrubí z pozinkovaného plechu kruhové, trouba spirálně vinutá bez příruby, průměru přes 100 do 200 mm</t>
  </si>
  <si>
    <t>-715896381</t>
  </si>
  <si>
    <t>87</t>
  </si>
  <si>
    <t>751537112</t>
  </si>
  <si>
    <t>Montáž kruhového potrubí ohebného izolovaného minerální vatou z Al laminátu, průměru přes 100 do 200 mm</t>
  </si>
  <si>
    <t>1070500045</t>
  </si>
  <si>
    <t>88</t>
  </si>
  <si>
    <t>751111131</t>
  </si>
  <si>
    <t>Montáž ventilátoru axiálního nízkotlakého potrubního základního, průměru do 200 mm</t>
  </si>
  <si>
    <t>1479625665</t>
  </si>
  <si>
    <t>89</t>
  </si>
  <si>
    <t>751001</t>
  </si>
  <si>
    <t>Potrubní ventilátor pro potrubí průměru 150mm s minimálním výkonem 300m3/hod</t>
  </si>
  <si>
    <t>225954723</t>
  </si>
  <si>
    <t>90</t>
  </si>
  <si>
    <t>751123811</t>
  </si>
  <si>
    <t>Demontáž ventilátoru radiálního nízkotlakého kruhové potrubí, průměru do 300 mm</t>
  </si>
  <si>
    <t>997444594</t>
  </si>
  <si>
    <t>91</t>
  </si>
  <si>
    <t>751322012</t>
  </si>
  <si>
    <t>Montáž talířových ventilů, anemostatů, dýz talířového ventilu, průměru přes 100 do 200 mm</t>
  </si>
  <si>
    <t>1402097053</t>
  </si>
  <si>
    <t>92</t>
  </si>
  <si>
    <t>751398012</t>
  </si>
  <si>
    <t>Montáž ostatních zařízení větrací mřížky na kruhové potrubí, průměru přes 100 do 200 mm</t>
  </si>
  <si>
    <t>-633776327</t>
  </si>
  <si>
    <t>93</t>
  </si>
  <si>
    <t>751002</t>
  </si>
  <si>
    <t xml:space="preserve">Talířový ventil do podhledu , bílý, pro potrubí průměru 125mm </t>
  </si>
  <si>
    <t>1366268647</t>
  </si>
  <si>
    <t>94</t>
  </si>
  <si>
    <t>751003</t>
  </si>
  <si>
    <t>Větrací mřížka s protidešťovou žaluzií na fasádu pro potrubí průměru 150mm</t>
  </si>
  <si>
    <t>1696059926</t>
  </si>
  <si>
    <t>95</t>
  </si>
  <si>
    <t>998751101</t>
  </si>
  <si>
    <t>Přesun hmot pro vzduchotechniku stanovený z hmotnosti přesunovaného materiálu vodorovná dopravní vzdálenost do 100 m v objektech výšky do 12 m</t>
  </si>
  <si>
    <t>2059998322</t>
  </si>
  <si>
    <t>763</t>
  </si>
  <si>
    <t>Konstrukce suché výstavby</t>
  </si>
  <si>
    <t>96</t>
  </si>
  <si>
    <t>763172314</t>
  </si>
  <si>
    <t>Instalační technika pro konstrukce ze sádrokartonových desek montáž revizních dvířek velikost 500 x 500 mm</t>
  </si>
  <si>
    <t>2128304291</t>
  </si>
  <si>
    <t>97</t>
  </si>
  <si>
    <t>590307130</t>
  </si>
  <si>
    <t>dvířka revizní s automatickým zámkem 500 x 500 mm</t>
  </si>
  <si>
    <t>1688835635</t>
  </si>
  <si>
    <t>98</t>
  </si>
  <si>
    <t>767112811</t>
  </si>
  <si>
    <t>Demontáž stěn a příček pro zasklení šroubovaných</t>
  </si>
  <si>
    <t>1129558584</t>
  </si>
  <si>
    <t>Poznámka k položce:
Prosklená část příčky nade dveřmi</t>
  </si>
  <si>
    <t>99</t>
  </si>
  <si>
    <t>763211811</t>
  </si>
  <si>
    <t>Demontáž příček ze sádrovláknitých desek s nosnou konstrukcí z ocelových profilů jednoduchých, opláštění jednoduché</t>
  </si>
  <si>
    <t>-1872740115</t>
  </si>
  <si>
    <t>100</t>
  </si>
  <si>
    <t>763111333</t>
  </si>
  <si>
    <t>Příčka ze sádrokartonových desek s nosnou konstrukcí z jednoduchých ocelových profilů UW, CW jednoduše opláštěná deskou impregnovanou H2 tl. 12,5 mm, příčka tl. 100 mm, profil 75 TI tl. 60 mm, EI 30, Rw 45 dB</t>
  </si>
  <si>
    <t>360902683</t>
  </si>
  <si>
    <t>101</t>
  </si>
  <si>
    <t>763131411</t>
  </si>
  <si>
    <t>Podhled ze sádrokartonových desek dvouvrstvá zavěšená spodní konstrukce z ocelových profilů CD, UD jednoduše opláštěná deskou standardní A, tl. 12,5 mm, bez TI</t>
  </si>
  <si>
    <t>-772060717</t>
  </si>
  <si>
    <t>102</t>
  </si>
  <si>
    <t>763131451</t>
  </si>
  <si>
    <t>Podhled ze sádrokartonových desek dvouvrstvá zavěšená spodní konstrukce z ocelových profilů CD, UD jednoduše opláštěná deskou impregnovanou H2, tl. 12,5 mm, bez TI</t>
  </si>
  <si>
    <t>-1199773123</t>
  </si>
  <si>
    <t>103</t>
  </si>
  <si>
    <t>765191001</t>
  </si>
  <si>
    <t>Montáž pojistné hydroizolační fólie kladené ve sklonu do 20 st. lepením (vodotěsné podstřeší) na bednění nebo tepelnou izolaci</t>
  </si>
  <si>
    <t>1244097588</t>
  </si>
  <si>
    <t>104</t>
  </si>
  <si>
    <t>283293320</t>
  </si>
  <si>
    <t>fólie podstřešní parotěsná PE 140 g/m2 (1,5 x 50 m)</t>
  </si>
  <si>
    <t>-1718915421</t>
  </si>
  <si>
    <t>43,3*1,1 'Přepočtené koeficientem množství</t>
  </si>
  <si>
    <t>105</t>
  </si>
  <si>
    <t>998763302</t>
  </si>
  <si>
    <t>Přesun hmot pro konstrukce montované z desek sádrokartonových, sádrovláknitých, cementovláknitých nebo cementových stanovený z hmotnosti přesunovaného materiálu vodorovná dopravní vzdálenost do 50 m v objektech výšky přes 6 do 12 m</t>
  </si>
  <si>
    <t>-36096987</t>
  </si>
  <si>
    <t>766</t>
  </si>
  <si>
    <t>Konstrukce truhlářské</t>
  </si>
  <si>
    <t>106</t>
  </si>
  <si>
    <t>009</t>
  </si>
  <si>
    <t>Oprava stávajícího okna 1600x1300mm dle specifikace O/2</t>
  </si>
  <si>
    <t>-1780687399</t>
  </si>
  <si>
    <t>107</t>
  </si>
  <si>
    <t>014</t>
  </si>
  <si>
    <t>-927493711</t>
  </si>
  <si>
    <t>VRN</t>
  </si>
  <si>
    <t>Vedlejší rozpočtové náklady</t>
  </si>
  <si>
    <t>VRN1</t>
  </si>
  <si>
    <t>Průzkumné, geodetické a projektové práce</t>
  </si>
  <si>
    <t>108</t>
  </si>
  <si>
    <t>013254000</t>
  </si>
  <si>
    <t>Průzkumné, geodetické a projektové práce projektové práce dokumentace stavby (výkresová a textová) skutečného provedení stavby</t>
  </si>
  <si>
    <t>…</t>
  </si>
  <si>
    <t>1024</t>
  </si>
  <si>
    <t>376843157</t>
  </si>
  <si>
    <t>VRN3</t>
  </si>
  <si>
    <t>Zařízení staveniště</t>
  </si>
  <si>
    <t>109</t>
  </si>
  <si>
    <t>030001000</t>
  </si>
  <si>
    <t>Základní rozdělení průvodních činností a nákladů zařízení staveniště</t>
  </si>
  <si>
    <t>668781046</t>
  </si>
  <si>
    <t>02 - Opravy vnitřních prostor</t>
  </si>
  <si>
    <t xml:space="preserve">    3 - Svislé a kompletní konstrukce</t>
  </si>
  <si>
    <t xml:space="preserve">    713 - Izolace tepelné</t>
  </si>
  <si>
    <t xml:space="preserve">    784 - Dokončovací práce - malby a tapety</t>
  </si>
  <si>
    <t>Svislé a kompletní konstrukce</t>
  </si>
  <si>
    <t>766411821</t>
  </si>
  <si>
    <t>Demontáž obložení stěn palubkami</t>
  </si>
  <si>
    <t>1484750721</t>
  </si>
  <si>
    <t>Poznámka k položce:
Oprava vnějšího obložení u vstupu</t>
  </si>
  <si>
    <t>310237241</t>
  </si>
  <si>
    <t>Zazdívka otvorů ve zdivu nadzákladovém cihlami pálenými plochy přes 0,09 m2 do 0,25 m2, ve zdi tl. do 300 mm</t>
  </si>
  <si>
    <t>1726385616</t>
  </si>
  <si>
    <t>Poznámka k položce:
Zazdění stávajícího otvoru VZT</t>
  </si>
  <si>
    <t>342951121</t>
  </si>
  <si>
    <t>Stěny dřevěné z přířezového řeziva jakosti I. a s potřebným hoblováním a povrchovou impregnací svislý a šikmý plášť z palubek kladených svisle nebo vodorovně</t>
  </si>
  <si>
    <t>-1997882649</t>
  </si>
  <si>
    <t xml:space="preserve">Poznámka k položce:
Oprava vnějšího obložení u vstupu
 </t>
  </si>
  <si>
    <t>762953002</t>
  </si>
  <si>
    <t>Montáž terasy nátěr dřevěných teras olejem, včetně očištění dvojnásobně</t>
  </si>
  <si>
    <t>-838331235</t>
  </si>
  <si>
    <t>771573810</t>
  </si>
  <si>
    <t>Demontáž podlah z dlaždic keramických lepených</t>
  </si>
  <si>
    <t>-600302846</t>
  </si>
  <si>
    <t>776201812</t>
  </si>
  <si>
    <t>Demontáž povlakových podlahovin lepených ručně s podložkou</t>
  </si>
  <si>
    <t>-809932752</t>
  </si>
  <si>
    <t>Poznámka k položce:
Demontáž stávajícího lina</t>
  </si>
  <si>
    <t>781473810</t>
  </si>
  <si>
    <t>Demontáž obkladů z dlaždic keramických lepených</t>
  </si>
  <si>
    <t>1409997944</t>
  </si>
  <si>
    <t>612135001</t>
  </si>
  <si>
    <t>Vyrovnání nerovností podkladu vnitřních omítaných ploch maltou, tloušťky do 10 mm vápenocementovou stěn</t>
  </si>
  <si>
    <t>-1883551627</t>
  </si>
  <si>
    <t>Poznámka k položce:
Oprava po vybourání obkladů</t>
  </si>
  <si>
    <t>612325422</t>
  </si>
  <si>
    <t>Oprava vápenocementové nebo vápenné omítky vnitřních ploch štukové dvouvrstvé, tloušťky do 20 mm stěn, v rozsahu opravované plochy přes 10 do 30%</t>
  </si>
  <si>
    <t>249288692</t>
  </si>
  <si>
    <t>632452421</t>
  </si>
  <si>
    <t>Doplnění cementového potěru na mazaninách a betonových podkladech (s dodáním hmot), hlazeného dřevěným nebo ocelovým hladítkem, plochy jednotlivě přes 1 m2 do 4 m2 a tl. přes 10 do 20 mm</t>
  </si>
  <si>
    <t>-170109012</t>
  </si>
  <si>
    <t>632452441</t>
  </si>
  <si>
    <t>Doplnění cementového potěru na mazaninách a betonových podkladech (s dodáním hmot), hlazeného dřevěným nebo ocelovým hladítkem, plochy jednotlivě přes 1 m2 do 4 m2 a tl. přes 30 do 40 mm</t>
  </si>
  <si>
    <t>2029344417</t>
  </si>
  <si>
    <t>775413320</t>
  </si>
  <si>
    <t>Montáž podlahového soklíku nebo lišty obvodové (soklové) dřevěné bez základního nátěru soklíku ze dřeva tvrdého nebo měkkého, v přírodní barvě připevněného vruty, s přetmelením</t>
  </si>
  <si>
    <t>600663550</t>
  </si>
  <si>
    <t>614181510</t>
  </si>
  <si>
    <t>lišta podlahová dřevěná dub 28x28 mm</t>
  </si>
  <si>
    <t>-2073694194</t>
  </si>
  <si>
    <t>775511439</t>
  </si>
  <si>
    <t>Podlahy vlysové masivní lepené rybinový, řemenový, průpletový vzor s tmelením a broušením, bez povrchové úpravy a olištování z vlysů tl. do 22 mm šířky přes 40 do 50 mm, délky přes 240 do 300 mm z jakýchkoliv dřevin montáž (přilepení)</t>
  </si>
  <si>
    <t>-472239594</t>
  </si>
  <si>
    <t>611940480</t>
  </si>
  <si>
    <t>vlysy parketové dub tl 22 mm š 50 mm d.300 mm - přirozená barevnost</t>
  </si>
  <si>
    <t>-907588157</t>
  </si>
  <si>
    <t>775591919</t>
  </si>
  <si>
    <t>Ostatní práce při opravách dřevěných podlah broušení podlah vlysových, palubkových, parketových nebo mozaikových celkové včetně tmelení s broušením hrubým, středním a jemným</t>
  </si>
  <si>
    <t>1699236390</t>
  </si>
  <si>
    <t>775591929</t>
  </si>
  <si>
    <t>Ostatní práce při opravách dřevěných podlah lakování celkové základní lak, mezibroušení, vrchní lak, mezibroušení, vrchní lak</t>
  </si>
  <si>
    <t>-941306199</t>
  </si>
  <si>
    <t>622321101</t>
  </si>
  <si>
    <t>Omítka vápenocementová vnějších ploch nanášená ručně jednovrstvá, tloušťky do 15 mm hrubá nezatřená stěn</t>
  </si>
  <si>
    <t>-1252942037</t>
  </si>
  <si>
    <t>Poznámka k položce:
Vnější omítka po zazdění otvoru VZT</t>
  </si>
  <si>
    <t>622321131</t>
  </si>
  <si>
    <t>Potažení vnějších ploch štukem aktivovaným, tloušťky do 3 mm stěn</t>
  </si>
  <si>
    <t>-598549421</t>
  </si>
  <si>
    <t>-1594633866</t>
  </si>
  <si>
    <t>-906540699</t>
  </si>
  <si>
    <t>0,993*10 'Přepočtené koeficientem množství</t>
  </si>
  <si>
    <t>-1031722005</t>
  </si>
  <si>
    <t>22743087</t>
  </si>
  <si>
    <t>-1788518176</t>
  </si>
  <si>
    <t>-2015343618</t>
  </si>
  <si>
    <t>713</t>
  </si>
  <si>
    <t>Izolace tepelné</t>
  </si>
  <si>
    <t>713131111</t>
  </si>
  <si>
    <t>Montáž tepelné izolace stěn rohožemi, pásy, deskami, dílci, bloky (izolační materiál ve specifikaci) přibitím na dřevěnou konstrukci</t>
  </si>
  <si>
    <t>-1347406512</t>
  </si>
  <si>
    <t>Poznámka k položce:
Tepelná izolace v opravované stěně u vstupu</t>
  </si>
  <si>
    <t>631512860</t>
  </si>
  <si>
    <t>deska tepelné izolace příčková 1200 x 625 tl.50 mm</t>
  </si>
  <si>
    <t>512744369</t>
  </si>
  <si>
    <t>8,2*1,02 'Přepočtené koeficientem množství</t>
  </si>
  <si>
    <t>283293180</t>
  </si>
  <si>
    <t>fólie podstřešní paropropustná difúzní kontaktní 95 g/m2 (1,5 x 50 m)</t>
  </si>
  <si>
    <t>1144119777</t>
  </si>
  <si>
    <t>735151821</t>
  </si>
  <si>
    <t>Demontáž otopných těles panelových dvouřadých stavební délky do 1500 mm</t>
  </si>
  <si>
    <t>-644785271</t>
  </si>
  <si>
    <t>735152352</t>
  </si>
  <si>
    <t>Otopná tělesa panelová (VK) PN 1,0 MPa, T do 110 st.C dvoudesková bez přídavné přestupní plochy [KORADO Radik VK, typ 20] výšky tělesa 500 mm 500 mm / 419 W stavební délky / výkonu</t>
  </si>
  <si>
    <t>-380286230</t>
  </si>
  <si>
    <t>735152579</t>
  </si>
  <si>
    <t>Otopná tělesa panelová (VK) PN 1,0 MPa, T do 110 st.C dvoudesková se dvěma přídavnými přestupními plochami [KORADO Radik VK, typ 22] výšky tělesa 600 mm 1200 mm / 2015 W stavební délky / výkonu</t>
  </si>
  <si>
    <t>574593625</t>
  </si>
  <si>
    <t>735152580</t>
  </si>
  <si>
    <t>Otopná tělesa panelová (VK) PN 1,0 MPa, T do 110 st.C dvoudesková se dvěma přídavnými přestupními plochami [KORADO Radik VK, typ 22] výšky tělesa 600 mm 1400 mm / 2351 W stavební délky / výkonu</t>
  </si>
  <si>
    <t>219200853</t>
  </si>
  <si>
    <t>735164521</t>
  </si>
  <si>
    <t>Otopná tělesa trubková montáž těles na stěnu výšky tělesa [Koralux Linear MAX, Koralux Linear Classic, Koralux Linear MAX - E, Koralux Linear Classic - E] do 1340 mm</t>
  </si>
  <si>
    <t>452484852</t>
  </si>
  <si>
    <t>541530100</t>
  </si>
  <si>
    <t>těleso trubkové přímotopné, 900 x 450 mm, 200 W</t>
  </si>
  <si>
    <t>2128951115</t>
  </si>
  <si>
    <t>734221682</t>
  </si>
  <si>
    <t>Ventily regulační závitové hlavice termostatické, pro ovládání ventilů PN 10 do 110 st.C kapalinové otopných těles VK [R 470H]</t>
  </si>
  <si>
    <t>1825566611</t>
  </si>
  <si>
    <t>766111820</t>
  </si>
  <si>
    <t>Demontáž dřevěných stěn plných</t>
  </si>
  <si>
    <t>-899331126</t>
  </si>
  <si>
    <t>Poznámka k položce:
Demontáž policového systému v místnosti 1.5</t>
  </si>
  <si>
    <t>766622812</t>
  </si>
  <si>
    <t>Demontáž okenních konstrukcí k opětovnému použití rámu jednoduchých dřevěných, plochy otvoru přes 1 do 2 m2</t>
  </si>
  <si>
    <t>-677798495</t>
  </si>
  <si>
    <t>766681811</t>
  </si>
  <si>
    <t>Demontáž zárubní k opětovnému použití obložkových z masívu, plochy otvoru do 2 m2</t>
  </si>
  <si>
    <t>-795283963</t>
  </si>
  <si>
    <t>766681821</t>
  </si>
  <si>
    <t>Demontáž zárubní k opětovnému použití rámových, plochy otvoru do 2 m2</t>
  </si>
  <si>
    <t>267525747</t>
  </si>
  <si>
    <t>766812820</t>
  </si>
  <si>
    <t>Demontáž kuchyňských linek dřevěných nebo kovových včetně skříněk uchycených na stěně, délky do 1500 mm</t>
  </si>
  <si>
    <t>-45126350</t>
  </si>
  <si>
    <t>001</t>
  </si>
  <si>
    <t>D+M okna 1300x1300mm dle specifikace O/1</t>
  </si>
  <si>
    <t>2062122420</t>
  </si>
  <si>
    <t>002</t>
  </si>
  <si>
    <t>-641252335</t>
  </si>
  <si>
    <t>003</t>
  </si>
  <si>
    <t>-2003609077</t>
  </si>
  <si>
    <t>004</t>
  </si>
  <si>
    <t>-1258823865</t>
  </si>
  <si>
    <t>005</t>
  </si>
  <si>
    <t>1191806085</t>
  </si>
  <si>
    <t>006</t>
  </si>
  <si>
    <t>2106511403</t>
  </si>
  <si>
    <t>007</t>
  </si>
  <si>
    <t>-1984042522</t>
  </si>
  <si>
    <t>008</t>
  </si>
  <si>
    <t>124722050</t>
  </si>
  <si>
    <t>010</t>
  </si>
  <si>
    <t>-167905010</t>
  </si>
  <si>
    <t>011</t>
  </si>
  <si>
    <t>-20103598</t>
  </si>
  <si>
    <t>012</t>
  </si>
  <si>
    <t>1931591007</t>
  </si>
  <si>
    <t>013</t>
  </si>
  <si>
    <t>1774761640</t>
  </si>
  <si>
    <t>998766102</t>
  </si>
  <si>
    <t>Přesun hmot pro konstrukce truhlářské stanovený z hmotnosti přesunovaného materiálu vodorovná dopravní vzdálenost do 50 m v objektech výšky přes 6 do 12 m</t>
  </si>
  <si>
    <t>-1185813784</t>
  </si>
  <si>
    <t>784</t>
  </si>
  <si>
    <t>Dokončovací práce - malby a tapety</t>
  </si>
  <si>
    <t>784211111</t>
  </si>
  <si>
    <t>Malby z malířských směsí otěruvzdorných za mokra dvojnásobné, bílé za mokra otěruvzdorné velmi dobře v místnostech výšky do 3,80 m</t>
  </si>
  <si>
    <t>-1327786560</t>
  </si>
  <si>
    <t>449321130</t>
  </si>
  <si>
    <t>přístroj hasicí ruční práškový 6 kg</t>
  </si>
  <si>
    <t>1237788965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</si>
  <si>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</si>
  <si>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</si>
  <si>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</si>
  <si>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</si>
  <si>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9"/>
        <rFont val="Trebuchet MS"/>
        <charset val="238"/>
      </rPr>
      <t xml:space="preserve">Rekapitulace stavby </t>
    </r>
    <r>
      <rPr>
        <sz val="9"/>
        <rFont val="Trebuchet MS"/>
        <charset val="238"/>
      </rPr>
      <t>obsahuje sestavu Rekapitulace stavby a Rekapitulace objektů stavby a soupisů prací.</t>
    </r>
  </si>
  <si>
    <r>
      <rPr>
        <sz val="8"/>
        <rFont val="Trebuchet MS"/>
        <charset val="238"/>
      </rPr>
      <t xml:space="preserve">V sestavě </t>
    </r>
    <r>
      <rPr>
        <b/>
        <sz val="9"/>
        <rFont val="Trebuchet MS"/>
        <charset val="238"/>
      </rPr>
      <t>Rekapitulace stavby</t>
    </r>
    <r>
      <rPr>
        <sz val="9"/>
        <rFont val="Trebuchet MS"/>
        <charset val="238"/>
      </rPr>
      <t xml:space="preserve"> jsou uvedeny informace identifikující předmět veřejné zakázky na stavební práce, KSO, CC-CZ, CZ-CPV, CZ-CPA a rekapitulaci </t>
    </r>
  </si>
  <si>
    <t>celkové nabídkové ceny uchazeče.</t>
  </si>
  <si>
    <r>
      <rPr>
        <sz val="8"/>
        <rFont val="Trebuchet MS"/>
        <charset val="238"/>
      </rPr>
      <t xml:space="preserve">V sestavě </t>
    </r>
    <r>
      <rPr>
        <b/>
        <sz val="9"/>
        <rFont val="Trebuchet MS"/>
        <charset val="238"/>
      </rPr>
      <t>Rekapitulace objektů stavby a soupisů prací</t>
    </r>
    <r>
      <rPr>
        <sz val="9"/>
        <rFont val="Trebuchet MS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</si>
  <si>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</si>
  <si>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</si>
  <si>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</si>
  <si>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</si>
  <si>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</si>
  <si>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</si>
  <si>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</si>
  <si>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</si>
  <si>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</si>
  <si>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</si>
  <si>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</si>
  <si>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</t>
  </si>
  <si>
    <t>Soupis prací pro daný typ objektu</t>
  </si>
  <si>
    <r>
      <rPr>
        <i/>
        <sz val="9"/>
        <rFont val="Trebuchet MS"/>
        <charset val="238"/>
      </rPr>
      <t xml:space="preserve">Soupis prací </t>
    </r>
    <r>
      <rPr>
        <sz val="9"/>
        <rFont val="Trebuchet MS"/>
        <charset val="238"/>
      </rPr>
      <t>pro jednotlivé objekty obsahuje sestavy Krycí list soupisu, Rekapitulace členění soupisu prací, Soupis prací. Za soupis prací může být považován</t>
    </r>
  </si>
  <si>
    <t>i objekt stavby v případě, že neobsahuje podřízenou zakázku.</t>
  </si>
  <si>
    <r>
      <rPr>
        <b/>
        <sz val="9"/>
        <rFont val="Trebuchet MS"/>
        <charset val="238"/>
      </rPr>
      <t>Krycí list soupisu</t>
    </r>
    <r>
      <rPr>
        <sz val="9"/>
        <rFont val="Trebuchet MS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</si>
  <si>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</si>
  <si>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b/>
        <sz val="9"/>
        <rFont val="Trebuchet MS"/>
        <charset val="238"/>
      </rPr>
      <t>Rekapitulace členění soupisu prací</t>
    </r>
    <r>
      <rPr>
        <sz val="9"/>
        <rFont val="Trebuchet MS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</si>
  <si>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</si>
  <si>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9"/>
        <rFont val="Trebuchet MS"/>
        <charset val="238"/>
      </rPr>
      <t xml:space="preserve">Soupis prací </t>
    </r>
    <r>
      <rPr>
        <sz val="9"/>
        <rFont val="Trebuchet MS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</si>
  <si>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</si>
  <si>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</si>
  <si>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</si>
  <si>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</si>
  <si>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</si>
  <si>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</si>
  <si>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</si>
  <si>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</si>
  <si>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</si>
  <si>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</si>
  <si>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</si>
  <si>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</si>
  <si>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</si>
  <si>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</si>
  <si>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</si>
  <si>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</si>
  <si>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</si>
  <si>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</si>
  <si>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</si>
  <si>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</si>
  <si>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</si>
  <si>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</si>
  <si>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</si>
  <si>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</si>
  <si>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</si>
  <si>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</si>
  <si>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</si>
  <si>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</si>
  <si>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musí být všechna tato pole vyplněna nenulovými kladnými číslicemi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</si>
  <si>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</si>
  <si>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</si>
  <si>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</si>
  <si>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</si>
  <si>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je v tomto případě povinen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</si>
  <si>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</si>
  <si>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Není však přípustné, aby obě pole - J.materiál, J.Montáž byly u jedné položky vyplněny nulou.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</si>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</sst>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46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505050"/>
      <name val="Trebuchet MS"/>
    </font>
    <font>
      <sz val="8"/>
      <name val="Trebuchet MS"/>
      <charset val="238"/>
    </font>
    <font>
      <sz val="8"/>
      <color rgb="FFFAE682"/>
      <name val="Trebuchet MS"/>
    </font>
    <font>
      <sz val="10"/>
      <name val="Trebuchet MS"/>
    </font>
    <font>
      <sz val="10"/>
      <color rgb="FF960000"/>
      <name val="Trebuchet MS"/>
    </font>
    <font>
      <u/>
      <sz val="10"/>
      <color theme="10"/>
      <name val="Trebuchet MS"/>
    </font>
    <font>
      <b/>
      <sz val="16"/>
      <name val="Trebuchet MS"/>
    </font>
    <font>
      <sz val="8"/>
      <color rgb="FF3366FF"/>
      <name val="Trebuchet MS"/>
    </font>
    <font>
      <b/>
      <sz val="12"/>
      <color rgb="FF969696"/>
      <name val="Trebuchet MS"/>
    </font>
    <font>
      <sz val="9"/>
      <color rgb="FF969696"/>
      <name val="Trebuchet MS"/>
    </font>
    <font>
      <b/>
      <sz val="8"/>
      <color rgb="FF969696"/>
      <name val="Trebuchet MS"/>
    </font>
    <font>
      <b/>
      <sz val="10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sz val="12"/>
      <name val="Trebuchet MS"/>
    </font>
    <font>
      <sz val="18"/>
      <color theme="10"/>
      <name val="Wingdings 2"/>
    </font>
    <font>
      <b/>
      <sz val="11"/>
      <color rgb="FF003366"/>
      <name val="Trebuchet MS"/>
    </font>
    <font>
      <sz val="11"/>
      <color rgb="FF003366"/>
      <name val="Trebuchet MS"/>
    </font>
    <font>
      <b/>
      <sz val="11"/>
      <name val="Trebuchet MS"/>
    </font>
    <font>
      <sz val="11"/>
      <color rgb="FF969696"/>
      <name val="Trebuchet MS"/>
    </font>
    <font>
      <sz val="10"/>
      <color theme="10"/>
      <name val="Trebuchet MS"/>
    </font>
    <font>
      <b/>
      <sz val="12"/>
      <color rgb="FF800000"/>
      <name val="Trebuchet MS"/>
    </font>
    <font>
      <sz val="9"/>
      <color rgb="FF000000"/>
      <name val="Trebuchet MS"/>
    </font>
    <font>
      <sz val="8"/>
      <color rgb="FF960000"/>
      <name val="Trebuchet MS"/>
    </font>
    <font>
      <b/>
      <sz val="8"/>
      <name val="Trebuchet MS"/>
    </font>
    <font>
      <i/>
      <sz val="8"/>
      <color rgb="FF0000FF"/>
      <name val="Trebuchet MS"/>
    </font>
    <font>
      <sz val="7"/>
      <color rgb="FF969696"/>
      <name val="Trebuchet MS"/>
    </font>
    <font>
      <i/>
      <sz val="7"/>
      <color rgb="FF969696"/>
      <name val="Trebuchet MS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u/>
      <sz val="11"/>
      <color theme="10"/>
      <name val="Calibri"/>
      <scheme val="minor"/>
    </font>
    <font>
      <i/>
      <sz val="9"/>
      <name val="Trebuchet MS"/>
      <charset val="238"/>
    </font>
  </fonts>
  <fills count="7">
    <fill>
      <patternFill patternType="none"/>
    </fill>
    <fill>
      <patternFill patternType="gray125"/>
    </fill>
    <fill>
      <patternFill patternType="none"/>
    </fill>
    <fill>
      <patternFill patternType="solid">
        <fgColor rgb="FFFAE682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 style="hair">
        <color rgb="FF969696"/>
      </top>
      <bottom/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4" fillId="0" borderId="0" applyNumberFormat="0" applyFill="0" applyBorder="0" applyAlignment="0" applyProtection="0"/>
  </cellStyleXfs>
  <cellXfs count="367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0" fillId="0" borderId="0" xfId="0" applyAlignment="1" applyProtection="1">
      <alignment horizontal="center" vertical="center"/>
      <protection locked="0"/>
    </xf>
    <xf numFmtId="0" fontId="10" fillId="3" borderId="0" xfId="0" applyFont="1" applyFill="1" applyAlignment="1" applyProtection="1">
      <alignment horizontal="left" vertical="center"/>
    </xf>
    <xf numFmtId="0" fontId="11" fillId="3" borderId="0" xfId="0" applyFont="1" applyFill="1" applyAlignment="1" applyProtection="1">
      <alignment vertical="center"/>
    </xf>
    <xf numFmtId="0" fontId="12" fillId="3" borderId="0" xfId="0" applyFont="1" applyFill="1" applyAlignment="1" applyProtection="1">
      <alignment horizontal="left" vertical="center"/>
    </xf>
    <xf numFmtId="0" fontId="13" fillId="3" borderId="0" xfId="1" applyFont="1" applyFill="1" applyAlignment="1" applyProtection="1">
      <alignment vertical="center"/>
    </xf>
    <xf numFmtId="0" fontId="44" fillId="3" borderId="0" xfId="1" applyFill="1"/>
    <xf numFmtId="0" fontId="0" fillId="3" borderId="0" xfId="0" applyFill="1"/>
    <xf numFmtId="0" fontId="10" fillId="3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 applyProtection="1"/>
    <xf numFmtId="0" fontId="0" fillId="0" borderId="5" xfId="0" applyBorder="1" applyProtection="1"/>
    <xf numFmtId="0" fontId="0" fillId="0" borderId="0" xfId="0" applyBorder="1" applyProtection="1"/>
    <xf numFmtId="0" fontId="14" fillId="0" borderId="0" xfId="0" applyFont="1" applyBorder="1" applyAlignment="1" applyProtection="1">
      <alignment horizontal="left" vertical="center"/>
    </xf>
    <xf numFmtId="0" fontId="0" fillId="0" borderId="6" xfId="0" applyBorder="1" applyProtection="1"/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Border="1" applyAlignment="1" applyProtection="1">
      <alignment horizontal="left" vertical="top"/>
    </xf>
    <xf numFmtId="0" fontId="2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top"/>
    </xf>
    <xf numFmtId="0" fontId="17" fillId="0" borderId="0" xfId="0" applyFont="1" applyBorder="1" applyAlignment="1" applyProtection="1">
      <alignment horizontal="left" vertical="center"/>
    </xf>
    <xf numFmtId="0" fontId="2" fillId="4" borderId="0" xfId="0" applyFont="1" applyFill="1" applyBorder="1" applyAlignment="1" applyProtection="1">
      <alignment horizontal="left" vertical="center"/>
      <protection locked="0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0" fontId="0" fillId="0" borderId="7" xfId="0" applyBorder="1" applyProtection="1"/>
    <xf numFmtId="0" fontId="0" fillId="0" borderId="5" xfId="0" applyFont="1" applyBorder="1" applyAlignment="1" applyProtection="1">
      <alignment vertical="center"/>
    </xf>
    <xf numFmtId="0" fontId="0" fillId="0" borderId="0" xfId="0" applyFont="1" applyBorder="1" applyAlignment="1" applyProtection="1">
      <alignment vertical="center"/>
    </xf>
    <xf numFmtId="0" fontId="19" fillId="0" borderId="8" xfId="0" applyFont="1" applyBorder="1" applyAlignment="1" applyProtection="1">
      <alignment horizontal="left" vertical="center"/>
    </xf>
    <xf numFmtId="0" fontId="0" fillId="0" borderId="8" xfId="0" applyFont="1" applyBorder="1" applyAlignment="1" applyProtection="1">
      <alignment vertical="center"/>
    </xf>
    <xf numFmtId="0" fontId="0" fillId="0" borderId="6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</xf>
    <xf numFmtId="0" fontId="1" fillId="0" borderId="5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left" vertical="center"/>
    </xf>
    <xf numFmtId="0" fontId="1" fillId="0" borderId="6" xfId="0" applyFont="1" applyBorder="1" applyAlignment="1" applyProtection="1">
      <alignment vertical="center"/>
    </xf>
    <xf numFmtId="0" fontId="0" fillId="5" borderId="0" xfId="0" applyFont="1" applyFill="1" applyBorder="1" applyAlignment="1" applyProtection="1">
      <alignment vertical="center"/>
    </xf>
    <xf numFmtId="0" fontId="3" fillId="5" borderId="9" xfId="0" applyFont="1" applyFill="1" applyBorder="1" applyAlignment="1" applyProtection="1">
      <alignment horizontal="left" vertical="center"/>
    </xf>
    <xf numFmtId="0" fontId="0" fillId="5" borderId="10" xfId="0" applyFont="1" applyFill="1" applyBorder="1" applyAlignment="1" applyProtection="1">
      <alignment vertical="center"/>
    </xf>
    <xf numFmtId="0" fontId="3" fillId="5" borderId="10" xfId="0" applyFont="1" applyFill="1" applyBorder="1" applyAlignment="1" applyProtection="1">
      <alignment horizontal="center" vertical="center"/>
    </xf>
    <xf numFmtId="0" fontId="0" fillId="5" borderId="6" xfId="0" applyFont="1" applyFill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5" xfId="0" applyFont="1" applyBorder="1" applyAlignment="1">
      <alignment vertical="center"/>
    </xf>
    <xf numFmtId="0" fontId="14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2" fillId="0" borderId="5" xfId="0" applyFont="1" applyBorder="1" applyAlignment="1" applyProtection="1">
      <alignment vertical="center"/>
    </xf>
    <xf numFmtId="0" fontId="17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5" xfId="0" applyFont="1" applyBorder="1" applyAlignment="1">
      <alignment vertical="center"/>
    </xf>
    <xf numFmtId="0" fontId="3" fillId="0" borderId="5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5" xfId="0" applyFont="1" applyBorder="1" applyAlignment="1">
      <alignment vertical="center"/>
    </xf>
    <xf numFmtId="0" fontId="20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6" xfId="0" applyFont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19" xfId="0" applyFont="1" applyBorder="1" applyAlignment="1" applyProtection="1">
      <alignment vertical="center"/>
    </xf>
    <xf numFmtId="0" fontId="0" fillId="6" borderId="10" xfId="0" applyFont="1" applyFill="1" applyBorder="1" applyAlignment="1" applyProtection="1">
      <alignment vertical="center"/>
    </xf>
    <xf numFmtId="0" fontId="2" fillId="6" borderId="11" xfId="0" applyFont="1" applyFill="1" applyBorder="1" applyAlignment="1" applyProtection="1">
      <alignment horizontal="center" vertical="center"/>
    </xf>
    <xf numFmtId="0" fontId="17" fillId="0" borderId="20" xfId="0" applyFont="1" applyBorder="1" applyAlignment="1" applyProtection="1">
      <alignment horizontal="center" vertical="center" wrapText="1"/>
    </xf>
    <xf numFmtId="0" fontId="17" fillId="0" borderId="21" xfId="0" applyFont="1" applyBorder="1" applyAlignment="1" applyProtection="1">
      <alignment horizontal="center" vertical="center" wrapText="1"/>
    </xf>
    <xf numFmtId="0" fontId="17" fillId="0" borderId="22" xfId="0" applyFont="1" applyBorder="1" applyAlignment="1" applyProtection="1">
      <alignment horizontal="center" vertical="center" wrapText="1"/>
    </xf>
    <xf numFmtId="0" fontId="0" fillId="0" borderId="15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0" fillId="0" borderId="17" xfId="0" applyFont="1" applyBorder="1" applyAlignment="1" applyProtection="1">
      <alignment vertical="center"/>
    </xf>
    <xf numFmtId="0" fontId="22" fillId="0" borderId="0" xfId="0" applyFont="1" applyAlignment="1" applyProtection="1">
      <alignment horizontal="left" vertical="center"/>
    </xf>
    <xf numFmtId="0" fontId="22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4" fontId="21" fillId="0" borderId="18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9" xfId="0" applyNumberFormat="1" applyFont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4" fillId="0" borderId="5" xfId="0" applyFont="1" applyBorder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center" vertical="center"/>
    </xf>
    <xf numFmtId="0" fontId="4" fillId="0" borderId="5" xfId="0" applyFont="1" applyBorder="1" applyAlignment="1">
      <alignment vertical="center"/>
    </xf>
    <xf numFmtId="4" fontId="28" fillId="0" borderId="18" xfId="0" applyNumberFormat="1" applyFont="1" applyBorder="1" applyAlignment="1" applyProtection="1">
      <alignment vertical="center"/>
    </xf>
    <xf numFmtId="4" fontId="28" fillId="0" borderId="0" xfId="0" applyNumberFormat="1" applyFont="1" applyBorder="1" applyAlignment="1" applyProtection="1">
      <alignment vertical="center"/>
    </xf>
    <xf numFmtId="166" fontId="28" fillId="0" borderId="0" xfId="0" applyNumberFormat="1" applyFont="1" applyBorder="1" applyAlignment="1" applyProtection="1">
      <alignment vertical="center"/>
    </xf>
    <xf numFmtId="4" fontId="28" fillId="0" borderId="19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4" fontId="28" fillId="0" borderId="23" xfId="0" applyNumberFormat="1" applyFont="1" applyBorder="1" applyAlignment="1" applyProtection="1">
      <alignment vertical="center"/>
    </xf>
    <xf numFmtId="4" fontId="28" fillId="0" borderId="24" xfId="0" applyNumberFormat="1" applyFont="1" applyBorder="1" applyAlignment="1" applyProtection="1">
      <alignment vertical="center"/>
    </xf>
    <xf numFmtId="166" fontId="28" fillId="0" borderId="24" xfId="0" applyNumberFormat="1" applyFont="1" applyBorder="1" applyAlignment="1" applyProtection="1">
      <alignment vertical="center"/>
    </xf>
    <xf numFmtId="4" fontId="28" fillId="0" borderId="25" xfId="0" applyNumberFormat="1" applyFont="1" applyBorder="1" applyAlignment="1" applyProtection="1">
      <alignment vertical="center"/>
    </xf>
    <xf numFmtId="0" fontId="0" fillId="0" borderId="0" xfId="0" applyProtection="1">
      <protection locked="0"/>
    </xf>
    <xf numFmtId="0" fontId="11" fillId="3" borderId="0" xfId="0" applyFont="1" applyFill="1" applyAlignment="1">
      <alignment vertical="center"/>
    </xf>
    <xf numFmtId="0" fontId="12" fillId="3" borderId="0" xfId="0" applyFont="1" applyFill="1" applyAlignment="1">
      <alignment horizontal="left" vertical="center"/>
    </xf>
    <xf numFmtId="0" fontId="29" fillId="3" borderId="0" xfId="1" applyFont="1" applyFill="1" applyAlignment="1">
      <alignment vertical="center"/>
    </xf>
    <xf numFmtId="0" fontId="11" fillId="3" borderId="0" xfId="0" applyFont="1" applyFill="1" applyAlignment="1" applyProtection="1">
      <alignment vertical="center"/>
      <protection locked="0"/>
    </xf>
    <xf numFmtId="0" fontId="0" fillId="0" borderId="3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17" fillId="0" borderId="0" xfId="0" applyFont="1" applyBorder="1" applyAlignment="1" applyProtection="1">
      <alignment horizontal="left" vertical="center"/>
      <protection locked="0"/>
    </xf>
    <xf numFmtId="165" fontId="2" fillId="0" borderId="0" xfId="0" applyNumberFormat="1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center" wrapText="1"/>
      <protection locked="0"/>
    </xf>
    <xf numFmtId="0" fontId="0" fillId="0" borderId="6" xfId="0" applyFont="1" applyBorder="1" applyAlignment="1" applyProtection="1">
      <alignment vertical="center" wrapText="1"/>
    </xf>
    <xf numFmtId="0" fontId="0" fillId="0" borderId="16" xfId="0" applyFont="1" applyBorder="1" applyAlignment="1" applyProtection="1">
      <alignment vertical="center"/>
      <protection locked="0"/>
    </xf>
    <xf numFmtId="0" fontId="0" fillId="0" borderId="26" xfId="0" applyFont="1" applyBorder="1" applyAlignment="1" applyProtection="1">
      <alignment vertical="center"/>
    </xf>
    <xf numFmtId="0" fontId="19" fillId="0" borderId="0" xfId="0" applyFont="1" applyBorder="1" applyAlignment="1" applyProtection="1">
      <alignment horizontal="left" vertical="center"/>
    </xf>
    <xf numFmtId="4" fontId="22" fillId="0" borderId="0" xfId="0" applyNumberFormat="1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  <protection locked="0"/>
    </xf>
    <xf numFmtId="4" fontId="1" fillId="0" borderId="0" xfId="0" applyNumberFormat="1" applyFont="1" applyBorder="1" applyAlignment="1" applyProtection="1">
      <alignment vertical="center"/>
    </xf>
    <xf numFmtId="164" fontId="1" fillId="0" borderId="0" xfId="0" applyNumberFormat="1" applyFont="1" applyBorder="1" applyAlignment="1" applyProtection="1">
      <alignment horizontal="right" vertical="center"/>
      <protection locked="0"/>
    </xf>
    <xf numFmtId="0" fontId="0" fillId="6" borderId="0" xfId="0" applyFont="1" applyFill="1" applyBorder="1" applyAlignment="1" applyProtection="1">
      <alignment vertical="center"/>
    </xf>
    <xf numFmtId="0" fontId="3" fillId="6" borderId="9" xfId="0" applyFont="1" applyFill="1" applyBorder="1" applyAlignment="1" applyProtection="1">
      <alignment horizontal="left" vertical="center"/>
    </xf>
    <xf numFmtId="0" fontId="3" fillId="6" borderId="10" xfId="0" applyFont="1" applyFill="1" applyBorder="1" applyAlignment="1" applyProtection="1">
      <alignment horizontal="right" vertical="center"/>
    </xf>
    <xf numFmtId="0" fontId="3" fillId="6" borderId="10" xfId="0" applyFont="1" applyFill="1" applyBorder="1" applyAlignment="1" applyProtection="1">
      <alignment horizontal="center" vertical="center"/>
    </xf>
    <xf numFmtId="0" fontId="0" fillId="6" borderId="10" xfId="0" applyFont="1" applyFill="1" applyBorder="1" applyAlignment="1" applyProtection="1">
      <alignment vertical="center"/>
      <protection locked="0"/>
    </xf>
    <xf numFmtId="4" fontId="3" fillId="6" borderId="10" xfId="0" applyNumberFormat="1" applyFont="1" applyFill="1" applyBorder="1" applyAlignment="1" applyProtection="1">
      <alignment vertical="center"/>
    </xf>
    <xf numFmtId="0" fontId="0" fillId="6" borderId="27" xfId="0" applyFont="1" applyFill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  <protection locked="0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4" xfId="0" applyFont="1" applyBorder="1" applyAlignment="1">
      <alignment vertical="center"/>
    </xf>
    <xf numFmtId="0" fontId="2" fillId="6" borderId="0" xfId="0" applyFont="1" applyFill="1" applyBorder="1" applyAlignment="1" applyProtection="1">
      <alignment horizontal="left" vertical="center"/>
    </xf>
    <xf numFmtId="0" fontId="0" fillId="6" borderId="0" xfId="0" applyFont="1" applyFill="1" applyBorder="1" applyAlignment="1" applyProtection="1">
      <alignment vertical="center"/>
      <protection locked="0"/>
    </xf>
    <xf numFmtId="0" fontId="2" fillId="6" borderId="0" xfId="0" applyFont="1" applyFill="1" applyBorder="1" applyAlignment="1" applyProtection="1">
      <alignment horizontal="right" vertical="center"/>
    </xf>
    <xf numFmtId="0" fontId="0" fillId="6" borderId="6" xfId="0" applyFont="1" applyFill="1" applyBorder="1" applyAlignment="1" applyProtection="1">
      <alignment vertical="center"/>
    </xf>
    <xf numFmtId="0" fontId="30" fillId="0" borderId="0" xfId="0" applyFont="1" applyBorder="1" applyAlignment="1" applyProtection="1">
      <alignment horizontal="left" vertical="center"/>
    </xf>
    <xf numFmtId="0" fontId="5" fillId="0" borderId="5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5" fillId="0" borderId="24" xfId="0" applyFont="1" applyBorder="1" applyAlignment="1" applyProtection="1">
      <alignment horizontal="left" vertical="center"/>
    </xf>
    <xf numFmtId="0" fontId="5" fillId="0" borderId="24" xfId="0" applyFont="1" applyBorder="1" applyAlignment="1" applyProtection="1">
      <alignment vertical="center"/>
    </xf>
    <xf numFmtId="0" fontId="5" fillId="0" borderId="24" xfId="0" applyFont="1" applyBorder="1" applyAlignment="1" applyProtection="1">
      <alignment vertical="center"/>
      <protection locked="0"/>
    </xf>
    <xf numFmtId="4" fontId="5" fillId="0" borderId="24" xfId="0" applyNumberFormat="1" applyFont="1" applyBorder="1" applyAlignment="1" applyProtection="1">
      <alignment vertical="center"/>
    </xf>
    <xf numFmtId="0" fontId="5" fillId="0" borderId="6" xfId="0" applyFont="1" applyBorder="1" applyAlignment="1" applyProtection="1">
      <alignment vertical="center"/>
    </xf>
    <xf numFmtId="0" fontId="6" fillId="0" borderId="5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6" fillId="0" borderId="24" xfId="0" applyFont="1" applyBorder="1" applyAlignment="1" applyProtection="1">
      <alignment horizontal="left" vertical="center"/>
    </xf>
    <xf numFmtId="0" fontId="6" fillId="0" borderId="24" xfId="0" applyFont="1" applyBorder="1" applyAlignment="1" applyProtection="1">
      <alignment vertical="center"/>
    </xf>
    <xf numFmtId="0" fontId="6" fillId="0" borderId="24" xfId="0" applyFont="1" applyBorder="1" applyAlignment="1" applyProtection="1">
      <alignment vertical="center"/>
      <protection locked="0"/>
    </xf>
    <xf numFmtId="4" fontId="6" fillId="0" borderId="24" xfId="0" applyNumberFormat="1" applyFont="1" applyBorder="1" applyAlignment="1" applyProtection="1">
      <alignment vertical="center"/>
    </xf>
    <xf numFmtId="0" fontId="6" fillId="0" borderId="6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</xf>
    <xf numFmtId="0" fontId="17" fillId="0" borderId="0" xfId="0" applyFont="1" applyAlignment="1" applyProtection="1">
      <alignment horizontal="left" vertical="center"/>
      <protection locked="0"/>
    </xf>
    <xf numFmtId="0" fontId="0" fillId="0" borderId="5" xfId="0" applyFont="1" applyBorder="1" applyAlignment="1" applyProtection="1">
      <alignment horizontal="center" vertical="center" wrapText="1"/>
    </xf>
    <xf numFmtId="0" fontId="2" fillId="6" borderId="20" xfId="0" applyFont="1" applyFill="1" applyBorder="1" applyAlignment="1" applyProtection="1">
      <alignment horizontal="center" vertical="center" wrapText="1"/>
    </xf>
    <xf numFmtId="0" fontId="2" fillId="6" borderId="21" xfId="0" applyFont="1" applyFill="1" applyBorder="1" applyAlignment="1" applyProtection="1">
      <alignment horizontal="center" vertical="center" wrapText="1"/>
    </xf>
    <xf numFmtId="0" fontId="31" fillId="6" borderId="21" xfId="0" applyFont="1" applyFill="1" applyBorder="1" applyAlignment="1" applyProtection="1">
      <alignment horizontal="center" vertical="center" wrapText="1"/>
      <protection locked="0"/>
    </xf>
    <xf numFmtId="0" fontId="2" fillId="6" borderId="22" xfId="0" applyFont="1" applyFill="1" applyBorder="1" applyAlignment="1" applyProtection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4" fontId="22" fillId="0" borderId="0" xfId="0" applyNumberFormat="1" applyFont="1" applyAlignment="1" applyProtection="1"/>
    <xf numFmtId="166" fontId="32" fillId="0" borderId="16" xfId="0" applyNumberFormat="1" applyFont="1" applyBorder="1" applyAlignment="1" applyProtection="1"/>
    <xf numFmtId="166" fontId="32" fillId="0" borderId="17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7" fillId="0" borderId="5" xfId="0" applyFont="1" applyBorder="1" applyAlignment="1" applyProtection="1"/>
    <xf numFmtId="0" fontId="7" fillId="0" borderId="0" xfId="0" applyFont="1" applyAlignment="1" applyProtection="1"/>
    <xf numFmtId="0" fontId="7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left"/>
    </xf>
    <xf numFmtId="0" fontId="7" fillId="0" borderId="0" xfId="0" applyFont="1" applyAlignment="1" applyProtection="1">
      <protection locked="0"/>
    </xf>
    <xf numFmtId="4" fontId="5" fillId="0" borderId="0" xfId="0" applyNumberFormat="1" applyFont="1" applyAlignment="1" applyProtection="1"/>
    <xf numFmtId="0" fontId="7" fillId="0" borderId="5" xfId="0" applyFont="1" applyBorder="1" applyAlignment="1"/>
    <xf numFmtId="0" fontId="7" fillId="0" borderId="18" xfId="0" applyFont="1" applyBorder="1" applyAlignment="1" applyProtection="1"/>
    <xf numFmtId="0" fontId="7" fillId="0" borderId="0" xfId="0" applyFont="1" applyBorder="1" applyAlignment="1" applyProtection="1"/>
    <xf numFmtId="166" fontId="7" fillId="0" borderId="0" xfId="0" applyNumberFormat="1" applyFont="1" applyBorder="1" applyAlignment="1" applyProtection="1"/>
    <xf numFmtId="166" fontId="7" fillId="0" borderId="19" xfId="0" applyNumberFormat="1" applyFont="1" applyBorder="1" applyAlignment="1" applyProtection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7" fillId="0" borderId="0" xfId="0" applyFont="1" applyBorder="1" applyAlignment="1" applyProtection="1">
      <alignment horizontal="left"/>
    </xf>
    <xf numFmtId="0" fontId="6" fillId="0" borderId="0" xfId="0" applyFont="1" applyBorder="1" applyAlignment="1" applyProtection="1">
      <alignment horizontal="left"/>
    </xf>
    <xf numFmtId="4" fontId="6" fillId="0" borderId="0" xfId="0" applyNumberFormat="1" applyFont="1" applyBorder="1" applyAlignment="1" applyProtection="1"/>
    <xf numFmtId="0" fontId="0" fillId="0" borderId="28" xfId="0" applyFont="1" applyBorder="1" applyAlignment="1" applyProtection="1">
      <alignment horizontal="center" vertical="center"/>
    </xf>
    <xf numFmtId="49" fontId="0" fillId="0" borderId="28" xfId="0" applyNumberFormat="1" applyFont="1" applyBorder="1" applyAlignment="1" applyProtection="1">
      <alignment horizontal="left" vertical="center" wrapText="1"/>
    </xf>
    <xf numFmtId="0" fontId="0" fillId="0" borderId="28" xfId="0" applyFont="1" applyBorder="1" applyAlignment="1" applyProtection="1">
      <alignment horizontal="left" vertical="center" wrapText="1"/>
    </xf>
    <xf numFmtId="0" fontId="0" fillId="0" borderId="28" xfId="0" applyFont="1" applyBorder="1" applyAlignment="1" applyProtection="1">
      <alignment horizontal="center" vertical="center" wrapText="1"/>
    </xf>
    <xf numFmtId="167" fontId="0" fillId="0" borderId="28" xfId="0" applyNumberFormat="1" applyFont="1" applyBorder="1" applyAlignment="1" applyProtection="1">
      <alignment vertical="center"/>
    </xf>
    <xf numFmtId="4" fontId="0" fillId="4" borderId="28" xfId="0" applyNumberFormat="1" applyFont="1" applyFill="1" applyBorder="1" applyAlignment="1" applyProtection="1">
      <alignment vertical="center"/>
      <protection locked="0"/>
    </xf>
    <xf numFmtId="4" fontId="0" fillId="0" borderId="28" xfId="0" applyNumberFormat="1" applyFont="1" applyBorder="1" applyAlignment="1" applyProtection="1">
      <alignment vertical="center"/>
    </xf>
    <xf numFmtId="0" fontId="1" fillId="4" borderId="28" xfId="0" applyFont="1" applyFill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center" vertical="center"/>
    </xf>
    <xf numFmtId="166" fontId="1" fillId="0" borderId="0" xfId="0" applyNumberFormat="1" applyFont="1" applyBorder="1" applyAlignment="1" applyProtection="1">
      <alignment vertical="center"/>
    </xf>
    <xf numFmtId="166" fontId="1" fillId="0" borderId="19" xfId="0" applyNumberFormat="1" applyFont="1" applyBorder="1" applyAlignment="1" applyProtection="1">
      <alignment vertical="center"/>
    </xf>
    <xf numFmtId="4" fontId="0" fillId="0" borderId="0" xfId="0" applyNumberFormat="1" applyFont="1" applyAlignment="1">
      <alignment vertical="center"/>
    </xf>
    <xf numFmtId="0" fontId="34" fillId="0" borderId="28" xfId="0" applyFont="1" applyBorder="1" applyAlignment="1" applyProtection="1">
      <alignment horizontal="center" vertical="center"/>
    </xf>
    <xf numFmtId="49" fontId="34" fillId="0" borderId="28" xfId="0" applyNumberFormat="1" applyFont="1" applyBorder="1" applyAlignment="1" applyProtection="1">
      <alignment horizontal="left" vertical="center" wrapText="1"/>
    </xf>
    <xf numFmtId="0" fontId="34" fillId="0" borderId="28" xfId="0" applyFont="1" applyBorder="1" applyAlignment="1" applyProtection="1">
      <alignment horizontal="left" vertical="center" wrapText="1"/>
    </xf>
    <xf numFmtId="0" fontId="34" fillId="0" borderId="28" xfId="0" applyFont="1" applyBorder="1" applyAlignment="1" applyProtection="1">
      <alignment horizontal="center" vertical="center" wrapText="1"/>
    </xf>
    <xf numFmtId="167" fontId="34" fillId="0" borderId="28" xfId="0" applyNumberFormat="1" applyFont="1" applyBorder="1" applyAlignment="1" applyProtection="1">
      <alignment vertical="center"/>
    </xf>
    <xf numFmtId="4" fontId="34" fillId="4" borderId="28" xfId="0" applyNumberFormat="1" applyFont="1" applyFill="1" applyBorder="1" applyAlignment="1" applyProtection="1">
      <alignment vertical="center"/>
      <protection locked="0"/>
    </xf>
    <xf numFmtId="4" fontId="34" fillId="0" borderId="28" xfId="0" applyNumberFormat="1" applyFont="1" applyBorder="1" applyAlignment="1" applyProtection="1">
      <alignment vertical="center"/>
    </xf>
    <xf numFmtId="0" fontId="34" fillId="0" borderId="5" xfId="0" applyFont="1" applyBorder="1" applyAlignment="1">
      <alignment vertical="center"/>
    </xf>
    <xf numFmtId="0" fontId="34" fillId="4" borderId="28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center" vertical="center"/>
    </xf>
    <xf numFmtId="0" fontId="8" fillId="0" borderId="5" xfId="0" applyFont="1" applyBorder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35" fillId="0" borderId="0" xfId="0" applyFont="1" applyBorder="1" applyAlignment="1" applyProtection="1">
      <alignment horizontal="left" vertical="center"/>
    </xf>
    <xf numFmtId="0" fontId="8" fillId="0" borderId="0" xfId="0" applyFont="1" applyBorder="1" applyAlignment="1" applyProtection="1">
      <alignment horizontal="left" vertical="center" wrapText="1"/>
    </xf>
    <xf numFmtId="167" fontId="8" fillId="0" borderId="0" xfId="0" applyNumberFormat="1" applyFont="1" applyBorder="1" applyAlignment="1" applyProtection="1">
      <alignment vertical="center"/>
    </xf>
    <xf numFmtId="0" fontId="8" fillId="0" borderId="0" xfId="0" applyFont="1" applyAlignment="1" applyProtection="1">
      <alignment vertical="center"/>
      <protection locked="0"/>
    </xf>
    <xf numFmtId="0" fontId="8" fillId="0" borderId="5" xfId="0" applyFont="1" applyBorder="1" applyAlignment="1">
      <alignment vertical="center"/>
    </xf>
    <xf numFmtId="0" fontId="8" fillId="0" borderId="18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8" fillId="0" borderId="19" xfId="0" applyFont="1" applyBorder="1" applyAlignment="1" applyProtection="1">
      <alignment vertical="center"/>
    </xf>
    <xf numFmtId="0" fontId="8" fillId="0" borderId="0" xfId="0" applyFont="1" applyAlignment="1">
      <alignment horizontal="left" vertical="center"/>
    </xf>
    <xf numFmtId="0" fontId="35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 wrapText="1"/>
    </xf>
    <xf numFmtId="167" fontId="8" fillId="0" borderId="0" xfId="0" applyNumberFormat="1" applyFont="1" applyAlignment="1" applyProtection="1">
      <alignment vertical="center"/>
    </xf>
    <xf numFmtId="0" fontId="36" fillId="0" borderId="0" xfId="0" applyFont="1" applyAlignment="1" applyProtection="1">
      <alignment vertical="center" wrapText="1"/>
    </xf>
    <xf numFmtId="0" fontId="0" fillId="0" borderId="18" xfId="0" applyFont="1" applyBorder="1" applyAlignment="1" applyProtection="1">
      <alignment vertical="center"/>
    </xf>
    <xf numFmtId="0" fontId="36" fillId="0" borderId="0" xfId="0" applyFont="1" applyBorder="1" applyAlignment="1" applyProtection="1">
      <alignment vertical="center" wrapText="1"/>
    </xf>
    <xf numFmtId="0" fontId="1" fillId="0" borderId="24" xfId="0" applyFont="1" applyBorder="1" applyAlignment="1" applyProtection="1">
      <alignment horizontal="center" vertical="center"/>
    </xf>
    <xf numFmtId="0" fontId="0" fillId="0" borderId="24" xfId="0" applyFont="1" applyBorder="1" applyAlignment="1" applyProtection="1">
      <alignment vertical="center"/>
    </xf>
    <xf numFmtId="166" fontId="1" fillId="0" borderId="24" xfId="0" applyNumberFormat="1" applyFont="1" applyBorder="1" applyAlignment="1" applyProtection="1">
      <alignment vertical="center"/>
    </xf>
    <xf numFmtId="166" fontId="1" fillId="0" borderId="25" xfId="0" applyNumberFormat="1" applyFont="1" applyBorder="1" applyAlignment="1" applyProtection="1">
      <alignment vertical="center"/>
    </xf>
    <xf numFmtId="0" fontId="34" fillId="0" borderId="24" xfId="0" applyFont="1" applyBorder="1" applyAlignment="1" applyProtection="1">
      <alignment horizontal="center" vertical="center"/>
    </xf>
    <xf numFmtId="0" fontId="0" fillId="0" borderId="0" xfId="0" applyAlignment="1" applyProtection="1">
      <alignment vertical="top"/>
      <protection locked="0"/>
    </xf>
    <xf numFmtId="0" fontId="37" fillId="0" borderId="29" xfId="0" applyFont="1" applyBorder="1" applyAlignment="1" applyProtection="1">
      <alignment vertical="center" wrapText="1"/>
      <protection locked="0"/>
    </xf>
    <xf numFmtId="0" fontId="37" fillId="0" borderId="30" xfId="0" applyFont="1" applyBorder="1" applyAlignment="1" applyProtection="1">
      <alignment vertical="center" wrapText="1"/>
      <protection locked="0"/>
    </xf>
    <xf numFmtId="0" fontId="37" fillId="0" borderId="31" xfId="0" applyFont="1" applyBorder="1" applyAlignment="1" applyProtection="1">
      <alignment vertical="center" wrapText="1"/>
      <protection locked="0"/>
    </xf>
    <xf numFmtId="0" fontId="37" fillId="0" borderId="32" xfId="0" applyFont="1" applyBorder="1" applyAlignment="1" applyProtection="1">
      <alignment horizontal="center" vertical="center" wrapText="1"/>
      <protection locked="0"/>
    </xf>
    <xf numFmtId="0" fontId="37" fillId="0" borderId="33" xfId="0" applyFont="1" applyBorder="1" applyAlignment="1" applyProtection="1">
      <alignment horizontal="center" vertical="center" wrapText="1"/>
      <protection locked="0"/>
    </xf>
    <xf numFmtId="0" fontId="37" fillId="0" borderId="32" xfId="0" applyFont="1" applyBorder="1" applyAlignment="1" applyProtection="1">
      <alignment vertical="center" wrapText="1"/>
      <protection locked="0"/>
    </xf>
    <xf numFmtId="0" fontId="37" fillId="0" borderId="33" xfId="0" applyFont="1" applyBorder="1" applyAlignment="1" applyProtection="1">
      <alignment vertical="center" wrapText="1"/>
      <protection locked="0"/>
    </xf>
    <xf numFmtId="0" fontId="39" fillId="0" borderId="1" xfId="0" applyFont="1" applyBorder="1" applyAlignment="1" applyProtection="1">
      <alignment horizontal="left" vertical="center" wrapText="1"/>
      <protection locked="0"/>
    </xf>
    <xf numFmtId="0" fontId="40" fillId="0" borderId="1" xfId="0" applyFont="1" applyBorder="1" applyAlignment="1" applyProtection="1">
      <alignment horizontal="left" vertical="center" wrapText="1"/>
      <protection locked="0"/>
    </xf>
    <xf numFmtId="0" fontId="40" fillId="0" borderId="32" xfId="0" applyFont="1" applyBorder="1" applyAlignment="1" applyProtection="1">
      <alignment vertical="center" wrapText="1"/>
      <protection locked="0"/>
    </xf>
    <xf numFmtId="0" fontId="40" fillId="0" borderId="1" xfId="0" applyFont="1" applyBorder="1" applyAlignment="1" applyProtection="1">
      <alignment vertical="center" wrapText="1"/>
      <protection locked="0"/>
    </xf>
    <xf numFmtId="0" fontId="40" fillId="0" borderId="1" xfId="0" applyFont="1" applyBorder="1" applyAlignment="1" applyProtection="1">
      <alignment vertical="center"/>
      <protection locked="0"/>
    </xf>
    <xf numFmtId="0" fontId="40" fillId="0" borderId="1" xfId="0" applyFont="1" applyBorder="1" applyAlignment="1" applyProtection="1">
      <alignment horizontal="left" vertical="center"/>
      <protection locked="0"/>
    </xf>
    <xf numFmtId="49" fontId="40" fillId="0" borderId="1" xfId="0" applyNumberFormat="1" applyFont="1" applyBorder="1" applyAlignment="1" applyProtection="1">
      <alignment vertical="center" wrapText="1"/>
      <protection locked="0"/>
    </xf>
    <xf numFmtId="0" fontId="37" fillId="0" borderId="35" xfId="0" applyFont="1" applyBorder="1" applyAlignment="1" applyProtection="1">
      <alignment vertical="center" wrapText="1"/>
      <protection locked="0"/>
    </xf>
    <xf numFmtId="0" fontId="41" fillId="0" borderId="34" xfId="0" applyFont="1" applyBorder="1" applyAlignment="1" applyProtection="1">
      <alignment vertical="center" wrapText="1"/>
      <protection locked="0"/>
    </xf>
    <xf numFmtId="0" fontId="37" fillId="0" borderId="36" xfId="0" applyFont="1" applyBorder="1" applyAlignment="1" applyProtection="1">
      <alignment vertical="center" wrapText="1"/>
      <protection locked="0"/>
    </xf>
    <xf numFmtId="0" fontId="37" fillId="0" borderId="1" xfId="0" applyFont="1" applyBorder="1" applyAlignment="1" applyProtection="1">
      <alignment vertical="top"/>
      <protection locked="0"/>
    </xf>
    <xf numFmtId="0" fontId="37" fillId="0" borderId="0" xfId="0" applyFont="1" applyAlignment="1" applyProtection="1">
      <alignment vertical="top"/>
      <protection locked="0"/>
    </xf>
    <xf numFmtId="0" fontId="37" fillId="0" borderId="29" xfId="0" applyFont="1" applyBorder="1" applyAlignment="1" applyProtection="1">
      <alignment horizontal="left" vertical="center"/>
      <protection locked="0"/>
    </xf>
    <xf numFmtId="0" fontId="37" fillId="0" borderId="30" xfId="0" applyFont="1" applyBorder="1" applyAlignment="1" applyProtection="1">
      <alignment horizontal="left" vertical="center"/>
      <protection locked="0"/>
    </xf>
    <xf numFmtId="0" fontId="37" fillId="0" borderId="31" xfId="0" applyFont="1" applyBorder="1" applyAlignment="1" applyProtection="1">
      <alignment horizontal="left" vertical="center"/>
      <protection locked="0"/>
    </xf>
    <xf numFmtId="0" fontId="37" fillId="0" borderId="32" xfId="0" applyFont="1" applyBorder="1" applyAlignment="1" applyProtection="1">
      <alignment horizontal="left" vertical="center"/>
      <protection locked="0"/>
    </xf>
    <xf numFmtId="0" fontId="37" fillId="0" borderId="33" xfId="0" applyFont="1" applyBorder="1" applyAlignment="1" applyProtection="1">
      <alignment horizontal="left" vertical="center"/>
      <protection locked="0"/>
    </xf>
    <xf numFmtId="0" fontId="39" fillId="0" borderId="1" xfId="0" applyFont="1" applyBorder="1" applyAlignment="1" applyProtection="1">
      <alignment horizontal="left" vertical="center"/>
      <protection locked="0"/>
    </xf>
    <xf numFmtId="0" fontId="42" fillId="0" borderId="0" xfId="0" applyFont="1" applyAlignment="1" applyProtection="1">
      <alignment horizontal="left" vertical="center"/>
      <protection locked="0"/>
    </xf>
    <xf numFmtId="0" fontId="39" fillId="0" borderId="34" xfId="0" applyFont="1" applyBorder="1" applyAlignment="1" applyProtection="1">
      <alignment horizontal="left" vertical="center"/>
      <protection locked="0"/>
    </xf>
    <xf numFmtId="0" fontId="39" fillId="0" borderId="34" xfId="0" applyFont="1" applyBorder="1" applyAlignment="1" applyProtection="1">
      <alignment horizontal="center" vertical="center"/>
      <protection locked="0"/>
    </xf>
    <xf numFmtId="0" fontId="42" fillId="0" borderId="34" xfId="0" applyFont="1" applyBorder="1" applyAlignment="1" applyProtection="1">
      <alignment horizontal="left" vertical="center"/>
      <protection locked="0"/>
    </xf>
    <xf numFmtId="0" fontId="43" fillId="0" borderId="1" xfId="0" applyFont="1" applyBorder="1" applyAlignment="1" applyProtection="1">
      <alignment horizontal="left" vertical="center"/>
      <protection locked="0"/>
    </xf>
    <xf numFmtId="0" fontId="40" fillId="0" borderId="0" xfId="0" applyFont="1" applyAlignment="1" applyProtection="1">
      <alignment horizontal="left" vertical="center"/>
      <protection locked="0"/>
    </xf>
    <xf numFmtId="0" fontId="40" fillId="0" borderId="1" xfId="0" applyFont="1" applyBorder="1" applyAlignment="1" applyProtection="1">
      <alignment horizontal="center" vertical="center"/>
      <protection locked="0"/>
    </xf>
    <xf numFmtId="0" fontId="40" fillId="0" borderId="32" xfId="0" applyFont="1" applyBorder="1" applyAlignment="1" applyProtection="1">
      <alignment horizontal="left" vertical="center"/>
      <protection locked="0"/>
    </xf>
    <xf numFmtId="0" fontId="40" fillId="2" borderId="1" xfId="0" applyFont="1" applyFill="1" applyBorder="1" applyAlignment="1" applyProtection="1">
      <alignment horizontal="left" vertical="center"/>
      <protection locked="0"/>
    </xf>
    <xf numFmtId="0" fontId="40" fillId="2" borderId="1" xfId="0" applyFont="1" applyFill="1" applyBorder="1" applyAlignment="1" applyProtection="1">
      <alignment horizontal="center" vertical="center"/>
      <protection locked="0"/>
    </xf>
    <xf numFmtId="0" fontId="37" fillId="0" borderId="35" xfId="0" applyFont="1" applyBorder="1" applyAlignment="1" applyProtection="1">
      <alignment horizontal="left" vertical="center"/>
      <protection locked="0"/>
    </xf>
    <xf numFmtId="0" fontId="41" fillId="0" borderId="34" xfId="0" applyFont="1" applyBorder="1" applyAlignment="1" applyProtection="1">
      <alignment horizontal="left" vertical="center"/>
      <protection locked="0"/>
    </xf>
    <xf numFmtId="0" fontId="37" fillId="0" borderId="36" xfId="0" applyFont="1" applyBorder="1" applyAlignment="1" applyProtection="1">
      <alignment horizontal="left" vertical="center"/>
      <protection locked="0"/>
    </xf>
    <xf numFmtId="0" fontId="37" fillId="0" borderId="1" xfId="0" applyFont="1" applyBorder="1" applyAlignment="1" applyProtection="1">
      <alignment horizontal="left" vertical="center"/>
      <protection locked="0"/>
    </xf>
    <xf numFmtId="0" fontId="41" fillId="0" borderId="1" xfId="0" applyFont="1" applyBorder="1" applyAlignment="1" applyProtection="1">
      <alignment horizontal="left" vertical="center"/>
      <protection locked="0"/>
    </xf>
    <xf numFmtId="0" fontId="42" fillId="0" borderId="1" xfId="0" applyFont="1" applyBorder="1" applyAlignment="1" applyProtection="1">
      <alignment horizontal="left" vertical="center"/>
      <protection locked="0"/>
    </xf>
    <xf numFmtId="0" fontId="40" fillId="0" borderId="34" xfId="0" applyFont="1" applyBorder="1" applyAlignment="1" applyProtection="1">
      <alignment horizontal="left" vertical="center"/>
      <protection locked="0"/>
    </xf>
    <xf numFmtId="0" fontId="37" fillId="0" borderId="1" xfId="0" applyFont="1" applyBorder="1" applyAlignment="1" applyProtection="1">
      <alignment horizontal="left" vertical="center" wrapText="1"/>
      <protection locked="0"/>
    </xf>
    <xf numFmtId="0" fontId="40" fillId="0" borderId="1" xfId="0" applyFont="1" applyBorder="1" applyAlignment="1" applyProtection="1">
      <alignment horizontal="center" vertical="center" wrapText="1"/>
      <protection locked="0"/>
    </xf>
    <xf numFmtId="0" fontId="37" fillId="0" borderId="29" xfId="0" applyFont="1" applyBorder="1" applyAlignment="1" applyProtection="1">
      <alignment horizontal="left" vertical="center" wrapText="1"/>
      <protection locked="0"/>
    </xf>
    <xf numFmtId="0" fontId="37" fillId="0" borderId="30" xfId="0" applyFont="1" applyBorder="1" applyAlignment="1" applyProtection="1">
      <alignment horizontal="left" vertical="center" wrapText="1"/>
      <protection locked="0"/>
    </xf>
    <xf numFmtId="0" fontId="37" fillId="0" borderId="31" xfId="0" applyFont="1" applyBorder="1" applyAlignment="1" applyProtection="1">
      <alignment horizontal="left" vertical="center" wrapText="1"/>
      <protection locked="0"/>
    </xf>
    <xf numFmtId="0" fontId="37" fillId="0" borderId="32" xfId="0" applyFont="1" applyBorder="1" applyAlignment="1" applyProtection="1">
      <alignment horizontal="left" vertical="center" wrapText="1"/>
      <protection locked="0"/>
    </xf>
    <xf numFmtId="0" fontId="37" fillId="0" borderId="33" xfId="0" applyFont="1" applyBorder="1" applyAlignment="1" applyProtection="1">
      <alignment horizontal="left" vertical="center" wrapText="1"/>
      <protection locked="0"/>
    </xf>
    <xf numFmtId="0" fontId="42" fillId="0" borderId="32" xfId="0" applyFont="1" applyBorder="1" applyAlignment="1" applyProtection="1">
      <alignment horizontal="left" vertical="center" wrapText="1"/>
      <protection locked="0"/>
    </xf>
    <xf numFmtId="0" fontId="42" fillId="0" borderId="33" xfId="0" applyFont="1" applyBorder="1" applyAlignment="1" applyProtection="1">
      <alignment horizontal="left" vertical="center" wrapText="1"/>
      <protection locked="0"/>
    </xf>
    <xf numFmtId="0" fontId="40" fillId="0" borderId="32" xfId="0" applyFont="1" applyBorder="1" applyAlignment="1" applyProtection="1">
      <alignment horizontal="left" vertical="center" wrapText="1"/>
      <protection locked="0"/>
    </xf>
    <xf numFmtId="0" fontId="40" fillId="0" borderId="33" xfId="0" applyFont="1" applyBorder="1" applyAlignment="1" applyProtection="1">
      <alignment horizontal="left" vertical="center" wrapText="1"/>
      <protection locked="0"/>
    </xf>
    <xf numFmtId="0" fontId="40" fillId="0" borderId="33" xfId="0" applyFont="1" applyBorder="1" applyAlignment="1" applyProtection="1">
      <alignment horizontal="left" vertical="center"/>
      <protection locked="0"/>
    </xf>
    <xf numFmtId="0" fontId="40" fillId="0" borderId="35" xfId="0" applyFont="1" applyBorder="1" applyAlignment="1" applyProtection="1">
      <alignment horizontal="left" vertical="center" wrapText="1"/>
      <protection locked="0"/>
    </xf>
    <xf numFmtId="0" fontId="40" fillId="0" borderId="34" xfId="0" applyFont="1" applyBorder="1" applyAlignment="1" applyProtection="1">
      <alignment horizontal="left" vertical="center" wrapText="1"/>
      <protection locked="0"/>
    </xf>
    <xf numFmtId="0" fontId="40" fillId="0" borderId="36" xfId="0" applyFont="1" applyBorder="1" applyAlignment="1" applyProtection="1">
      <alignment horizontal="left" vertical="center" wrapText="1"/>
      <protection locked="0"/>
    </xf>
    <xf numFmtId="0" fontId="40" fillId="0" borderId="1" xfId="0" applyFont="1" applyBorder="1" applyAlignment="1" applyProtection="1">
      <alignment horizontal="left" vertical="top"/>
      <protection locked="0"/>
    </xf>
    <xf numFmtId="0" fontId="40" fillId="0" borderId="1" xfId="0" applyFont="1" applyBorder="1" applyAlignment="1" applyProtection="1">
      <alignment horizontal="center" vertical="top"/>
      <protection locked="0"/>
    </xf>
    <xf numFmtId="0" fontId="40" fillId="0" borderId="35" xfId="0" applyFont="1" applyBorder="1" applyAlignment="1" applyProtection="1">
      <alignment horizontal="left" vertical="center"/>
      <protection locked="0"/>
    </xf>
    <xf numFmtId="0" fontId="40" fillId="0" borderId="36" xfId="0" applyFont="1" applyBorder="1" applyAlignment="1" applyProtection="1">
      <alignment horizontal="left" vertical="center"/>
      <protection locked="0"/>
    </xf>
    <xf numFmtId="0" fontId="42" fillId="0" borderId="0" xfId="0" applyFont="1" applyAlignment="1" applyProtection="1">
      <alignment vertical="center"/>
      <protection locked="0"/>
    </xf>
    <xf numFmtId="0" fontId="39" fillId="0" borderId="1" xfId="0" applyFont="1" applyBorder="1" applyAlignment="1" applyProtection="1">
      <alignment vertical="center"/>
      <protection locked="0"/>
    </xf>
    <xf numFmtId="0" fontId="42" fillId="0" borderId="34" xfId="0" applyFont="1" applyBorder="1" applyAlignment="1" applyProtection="1">
      <alignment vertical="center"/>
      <protection locked="0"/>
    </xf>
    <xf numFmtId="0" fontId="39" fillId="0" borderId="34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top"/>
      <protection locked="0"/>
    </xf>
    <xf numFmtId="49" fontId="40" fillId="0" borderId="1" xfId="0" applyNumberFormat="1" applyFont="1" applyBorder="1" applyAlignment="1" applyProtection="1">
      <alignment horizontal="left" vertical="center"/>
      <protection locked="0"/>
    </xf>
    <xf numFmtId="0" fontId="0" fillId="0" borderId="34" xfId="0" applyBorder="1" applyAlignment="1" applyProtection="1">
      <alignment vertical="top"/>
      <protection locked="0"/>
    </xf>
    <xf numFmtId="0" fontId="39" fillId="0" borderId="34" xfId="0" applyFont="1" applyBorder="1" applyAlignment="1" applyProtection="1">
      <alignment horizontal="left"/>
      <protection locked="0"/>
    </xf>
    <xf numFmtId="0" fontId="42" fillId="0" borderId="34" xfId="0" applyFont="1" applyBorder="1" applyAlignment="1" applyProtection="1">
      <protection locked="0"/>
    </xf>
    <xf numFmtId="0" fontId="37" fillId="0" borderId="32" xfId="0" applyFont="1" applyBorder="1" applyAlignment="1" applyProtection="1">
      <alignment vertical="top"/>
      <protection locked="0"/>
    </xf>
    <xf numFmtId="0" fontId="37" fillId="0" borderId="33" xfId="0" applyFont="1" applyBorder="1" applyAlignment="1" applyProtection="1">
      <alignment vertical="top"/>
      <protection locked="0"/>
    </xf>
    <xf numFmtId="0" fontId="37" fillId="0" borderId="1" xfId="0" applyFont="1" applyBorder="1" applyAlignment="1" applyProtection="1">
      <alignment horizontal="center" vertical="center"/>
      <protection locked="0"/>
    </xf>
    <xf numFmtId="0" fontId="37" fillId="0" borderId="1" xfId="0" applyFont="1" applyBorder="1" applyAlignment="1" applyProtection="1">
      <alignment horizontal="left" vertical="top"/>
      <protection locked="0"/>
    </xf>
    <xf numFmtId="0" fontId="37" fillId="0" borderId="35" xfId="0" applyFont="1" applyBorder="1" applyAlignment="1" applyProtection="1">
      <alignment vertical="top"/>
      <protection locked="0"/>
    </xf>
    <xf numFmtId="0" fontId="37" fillId="0" borderId="34" xfId="0" applyFont="1" applyBorder="1" applyAlignment="1" applyProtection="1">
      <alignment vertical="top"/>
      <protection locked="0"/>
    </xf>
    <xf numFmtId="0" fontId="37" fillId="0" borderId="36" xfId="0" applyFont="1" applyBorder="1" applyAlignment="1" applyProtection="1">
      <alignment vertical="top"/>
      <protection locked="0"/>
    </xf>
    <xf numFmtId="0" fontId="18" fillId="0" borderId="0" xfId="0" applyFont="1" applyAlignment="1">
      <alignment horizontal="left" vertical="top" wrapText="1"/>
    </xf>
    <xf numFmtId="0" fontId="18" fillId="0" borderId="0" xfId="0" applyFont="1" applyAlignment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0" fontId="0" fillId="0" borderId="0" xfId="0" applyBorder="1" applyProtection="1"/>
    <xf numFmtId="0" fontId="3" fillId="0" borderId="0" xfId="0" applyFont="1" applyBorder="1" applyAlignment="1" applyProtection="1">
      <alignment horizontal="left" vertical="top" wrapText="1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49" fontId="2" fillId="0" borderId="0" xfId="0" applyNumberFormat="1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 wrapText="1"/>
    </xf>
    <xf numFmtId="4" fontId="19" fillId="0" borderId="8" xfId="0" applyNumberFormat="1" applyFont="1" applyBorder="1" applyAlignment="1" applyProtection="1">
      <alignment vertical="center"/>
    </xf>
    <xf numFmtId="0" fontId="0" fillId="0" borderId="8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</xf>
    <xf numFmtId="164" fontId="1" fillId="0" borderId="0" xfId="0" applyNumberFormat="1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vertical="center"/>
    </xf>
    <xf numFmtId="4" fontId="18" fillId="0" borderId="0" xfId="0" applyNumberFormat="1" applyFont="1" applyBorder="1" applyAlignment="1" applyProtection="1">
      <alignment vertical="center"/>
    </xf>
    <xf numFmtId="0" fontId="3" fillId="5" borderId="10" xfId="0" applyFont="1" applyFill="1" applyBorder="1" applyAlignment="1" applyProtection="1">
      <alignment horizontal="left" vertical="center"/>
    </xf>
    <xf numFmtId="0" fontId="0" fillId="5" borderId="10" xfId="0" applyFont="1" applyFill="1" applyBorder="1" applyAlignment="1" applyProtection="1">
      <alignment vertical="center"/>
    </xf>
    <xf numFmtId="4" fontId="3" fillId="5" borderId="10" xfId="0" applyNumberFormat="1" applyFont="1" applyFill="1" applyBorder="1" applyAlignment="1" applyProtection="1">
      <alignment vertical="center"/>
    </xf>
    <xf numFmtId="0" fontId="0" fillId="5" borderId="11" xfId="0" applyFont="1" applyFill="1" applyBorder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1" fillId="0" borderId="15" xfId="0" applyFont="1" applyBorder="1" applyAlignment="1">
      <alignment horizontal="center" vertical="center"/>
    </xf>
    <xf numFmtId="0" fontId="21" fillId="0" borderId="16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8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left" vertical="center"/>
    </xf>
    <xf numFmtId="0" fontId="2" fillId="6" borderId="9" xfId="0" applyFont="1" applyFill="1" applyBorder="1" applyAlignment="1" applyProtection="1">
      <alignment horizontal="center" vertical="center"/>
    </xf>
    <xf numFmtId="0" fontId="2" fillId="6" borderId="10" xfId="0" applyFont="1" applyFill="1" applyBorder="1" applyAlignment="1" applyProtection="1">
      <alignment horizontal="left" vertical="center"/>
    </xf>
    <xf numFmtId="0" fontId="2" fillId="6" borderId="10" xfId="0" applyFont="1" applyFill="1" applyBorder="1" applyAlignment="1" applyProtection="1">
      <alignment horizontal="center" vertical="center"/>
    </xf>
    <xf numFmtId="0" fontId="2" fillId="6" borderId="10" xfId="0" applyFont="1" applyFill="1" applyBorder="1" applyAlignment="1" applyProtection="1">
      <alignment horizontal="right" vertical="center"/>
    </xf>
    <xf numFmtId="4" fontId="26" fillId="0" borderId="0" xfId="0" applyNumberFormat="1" applyFont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5" fillId="0" borderId="0" xfId="0" applyFont="1" applyAlignment="1" applyProtection="1">
      <alignment horizontal="left" vertical="center" wrapText="1"/>
    </xf>
    <xf numFmtId="4" fontId="22" fillId="0" borderId="0" xfId="0" applyNumberFormat="1" applyFont="1" applyAlignment="1" applyProtection="1">
      <alignment horizontal="right" vertical="center"/>
    </xf>
    <xf numFmtId="4" fontId="22" fillId="0" borderId="0" xfId="0" applyNumberFormat="1" applyFont="1" applyAlignment="1" applyProtection="1">
      <alignment vertical="center"/>
    </xf>
    <xf numFmtId="0" fontId="0" fillId="0" borderId="0" xfId="0"/>
    <xf numFmtId="0" fontId="17" fillId="0" borderId="0" xfId="0" applyFont="1" applyBorder="1" applyAlignment="1" applyProtection="1">
      <alignment horizontal="left" vertical="center" wrapText="1"/>
    </xf>
    <xf numFmtId="0" fontId="17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 wrapText="1"/>
    </xf>
    <xf numFmtId="0" fontId="0" fillId="0" borderId="0" xfId="0" applyFont="1" applyBorder="1" applyAlignment="1" applyProtection="1">
      <alignment vertical="center"/>
    </xf>
    <xf numFmtId="0" fontId="0" fillId="0" borderId="0" xfId="0" applyFont="1" applyBorder="1" applyAlignment="1" applyProtection="1">
      <alignment horizontal="left" vertical="center"/>
    </xf>
    <xf numFmtId="0" fontId="17" fillId="0" borderId="0" xfId="0" applyFont="1" applyAlignment="1" applyProtection="1">
      <alignment horizontal="left" vertical="center" wrapText="1"/>
    </xf>
    <xf numFmtId="0" fontId="17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29" fillId="3" borderId="0" xfId="1" applyFont="1" applyFill="1" applyAlignment="1">
      <alignment vertical="center"/>
    </xf>
    <xf numFmtId="0" fontId="40" fillId="0" borderId="1" xfId="0" applyFont="1" applyBorder="1" applyAlignment="1" applyProtection="1">
      <alignment horizontal="left" vertical="center"/>
      <protection locked="0"/>
    </xf>
    <xf numFmtId="0" fontId="40" fillId="0" borderId="1" xfId="0" applyFont="1" applyBorder="1" applyAlignment="1" applyProtection="1">
      <alignment horizontal="left" vertical="top"/>
      <protection locked="0"/>
    </xf>
    <xf numFmtId="0" fontId="39" fillId="0" borderId="34" xfId="0" applyFont="1" applyBorder="1" applyAlignment="1" applyProtection="1">
      <alignment horizontal="left"/>
      <protection locked="0"/>
    </xf>
    <xf numFmtId="0" fontId="38" fillId="0" borderId="1" xfId="0" applyFont="1" applyBorder="1" applyAlignment="1" applyProtection="1">
      <alignment horizontal="center" vertical="center" wrapText="1"/>
      <protection locked="0"/>
    </xf>
    <xf numFmtId="0" fontId="38" fillId="0" borderId="1" xfId="0" applyFont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left" vertical="center" wrapText="1"/>
      <protection locked="0"/>
    </xf>
    <xf numFmtId="0" fontId="40" fillId="0" borderId="1" xfId="0" applyFont="1" applyBorder="1" applyAlignment="1" applyProtection="1">
      <alignment horizontal="left" vertical="center" wrapText="1"/>
      <protection locked="0"/>
    </xf>
    <xf numFmtId="0" fontId="39" fillId="0" borderId="34" xfId="0" applyFont="1" applyBorder="1" applyAlignment="1" applyProtection="1">
      <alignment horizontal="left" wrapText="1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55"/>
  <sheetViews>
    <sheetView showGridLines="0" tabSelected="1" workbookViewId="0">
      <pane ySplit="1" topLeftCell="A2" activePane="bottomLeft" state="frozen"/>
      <selection pane="bottomLeft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customWidth="1"/>
    <col min="44" max="44" width="13.6640625" customWidth="1"/>
    <col min="45" max="47" width="25.83203125" hidden="1" customWidth="1"/>
    <col min="48" max="52" width="21.6640625" hidden="1" customWidth="1"/>
    <col min="53" max="53" width="19.1640625" hidden="1" customWidth="1"/>
    <col min="54" max="54" width="25" hidden="1" customWidth="1"/>
    <col min="55" max="56" width="19.1640625" hidden="1" customWidth="1"/>
    <col min="57" max="57" width="66.5" customWidth="1"/>
    <col min="71" max="91" width="9.33203125" hidden="1"/>
  </cols>
  <sheetData>
    <row r="1" spans="1:74" ht="21.4" customHeight="1">
      <c r="A1" s="13" t="s">
        <v>0</v>
      </c>
      <c r="B1" s="14"/>
      <c r="C1" s="14"/>
      <c r="D1" s="15" t="s">
        <v>1</v>
      </c>
      <c r="E1" s="14"/>
      <c r="F1" s="14"/>
      <c r="G1" s="14"/>
      <c r="H1" s="14"/>
      <c r="I1" s="14"/>
      <c r="J1" s="14"/>
      <c r="K1" s="16" t="s">
        <v>2</v>
      </c>
      <c r="L1" s="16"/>
      <c r="M1" s="16"/>
      <c r="N1" s="16"/>
      <c r="O1" s="16"/>
      <c r="P1" s="16"/>
      <c r="Q1" s="16"/>
      <c r="R1" s="16"/>
      <c r="S1" s="16"/>
      <c r="T1" s="14"/>
      <c r="U1" s="14"/>
      <c r="V1" s="14"/>
      <c r="W1" s="16" t="s">
        <v>3</v>
      </c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7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9" t="s">
        <v>4</v>
      </c>
      <c r="BB1" s="19" t="s">
        <v>5</v>
      </c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T1" s="20" t="s">
        <v>6</v>
      </c>
      <c r="BU1" s="20" t="s">
        <v>6</v>
      </c>
      <c r="BV1" s="20" t="s">
        <v>7</v>
      </c>
    </row>
    <row r="2" spans="1:74" ht="36.950000000000003" customHeight="1">
      <c r="AR2" s="349"/>
      <c r="AS2" s="349"/>
      <c r="AT2" s="349"/>
      <c r="AU2" s="349"/>
      <c r="AV2" s="349"/>
      <c r="AW2" s="349"/>
      <c r="AX2" s="349"/>
      <c r="AY2" s="349"/>
      <c r="AZ2" s="349"/>
      <c r="BA2" s="349"/>
      <c r="BB2" s="349"/>
      <c r="BC2" s="349"/>
      <c r="BD2" s="349"/>
      <c r="BE2" s="349"/>
      <c r="BS2" s="21" t="s">
        <v>8</v>
      </c>
      <c r="BT2" s="21" t="s">
        <v>9</v>
      </c>
    </row>
    <row r="3" spans="1:74" ht="6.95" customHeight="1">
      <c r="B3" s="22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4"/>
      <c r="BS3" s="21" t="s">
        <v>8</v>
      </c>
      <c r="BT3" s="21" t="s">
        <v>10</v>
      </c>
    </row>
    <row r="4" spans="1:74" ht="36.950000000000003" customHeight="1">
      <c r="B4" s="25"/>
      <c r="C4" s="26"/>
      <c r="D4" s="27" t="s">
        <v>11</v>
      </c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8"/>
      <c r="AS4" s="29" t="s">
        <v>12</v>
      </c>
      <c r="BE4" s="30" t="s">
        <v>13</v>
      </c>
      <c r="BS4" s="21" t="s">
        <v>14</v>
      </c>
    </row>
    <row r="5" spans="1:74" ht="14.45" customHeight="1">
      <c r="B5" s="25"/>
      <c r="C5" s="26"/>
      <c r="D5" s="31" t="s">
        <v>15</v>
      </c>
      <c r="E5" s="26"/>
      <c r="F5" s="26"/>
      <c r="G5" s="26"/>
      <c r="H5" s="26"/>
      <c r="I5" s="26"/>
      <c r="J5" s="26"/>
      <c r="K5" s="314" t="s">
        <v>16</v>
      </c>
      <c r="L5" s="315"/>
      <c r="M5" s="315"/>
      <c r="N5" s="315"/>
      <c r="O5" s="315"/>
      <c r="P5" s="315"/>
      <c r="Q5" s="315"/>
      <c r="R5" s="315"/>
      <c r="S5" s="315"/>
      <c r="T5" s="315"/>
      <c r="U5" s="315"/>
      <c r="V5" s="315"/>
      <c r="W5" s="315"/>
      <c r="X5" s="315"/>
      <c r="Y5" s="315"/>
      <c r="Z5" s="315"/>
      <c r="AA5" s="315"/>
      <c r="AB5" s="315"/>
      <c r="AC5" s="315"/>
      <c r="AD5" s="315"/>
      <c r="AE5" s="315"/>
      <c r="AF5" s="315"/>
      <c r="AG5" s="315"/>
      <c r="AH5" s="315"/>
      <c r="AI5" s="315"/>
      <c r="AJ5" s="315"/>
      <c r="AK5" s="315"/>
      <c r="AL5" s="315"/>
      <c r="AM5" s="315"/>
      <c r="AN5" s="315"/>
      <c r="AO5" s="315"/>
      <c r="AP5" s="26"/>
      <c r="AQ5" s="28"/>
      <c r="BE5" s="312" t="s">
        <v>17</v>
      </c>
      <c r="BS5" s="21" t="s">
        <v>8</v>
      </c>
    </row>
    <row r="6" spans="1:74" ht="36.950000000000003" customHeight="1">
      <c r="B6" s="25"/>
      <c r="C6" s="26"/>
      <c r="D6" s="33" t="s">
        <v>18</v>
      </c>
      <c r="E6" s="26"/>
      <c r="F6" s="26"/>
      <c r="G6" s="26"/>
      <c r="H6" s="26"/>
      <c r="I6" s="26"/>
      <c r="J6" s="26"/>
      <c r="K6" s="316" t="s">
        <v>19</v>
      </c>
      <c r="L6" s="315"/>
      <c r="M6" s="315"/>
      <c r="N6" s="315"/>
      <c r="O6" s="315"/>
      <c r="P6" s="315"/>
      <c r="Q6" s="315"/>
      <c r="R6" s="315"/>
      <c r="S6" s="315"/>
      <c r="T6" s="315"/>
      <c r="U6" s="315"/>
      <c r="V6" s="315"/>
      <c r="W6" s="315"/>
      <c r="X6" s="315"/>
      <c r="Y6" s="315"/>
      <c r="Z6" s="315"/>
      <c r="AA6" s="315"/>
      <c r="AB6" s="315"/>
      <c r="AC6" s="315"/>
      <c r="AD6" s="315"/>
      <c r="AE6" s="315"/>
      <c r="AF6" s="315"/>
      <c r="AG6" s="315"/>
      <c r="AH6" s="315"/>
      <c r="AI6" s="315"/>
      <c r="AJ6" s="315"/>
      <c r="AK6" s="315"/>
      <c r="AL6" s="315"/>
      <c r="AM6" s="315"/>
      <c r="AN6" s="315"/>
      <c r="AO6" s="315"/>
      <c r="AP6" s="26"/>
      <c r="AQ6" s="28"/>
      <c r="BE6" s="313"/>
      <c r="BS6" s="21" t="s">
        <v>8</v>
      </c>
    </row>
    <row r="7" spans="1:74" ht="14.45" customHeight="1">
      <c r="B7" s="25"/>
      <c r="C7" s="26"/>
      <c r="D7" s="34" t="s">
        <v>20</v>
      </c>
      <c r="E7" s="26"/>
      <c r="F7" s="26"/>
      <c r="G7" s="26"/>
      <c r="H7" s="26"/>
      <c r="I7" s="26"/>
      <c r="J7" s="26"/>
      <c r="K7" s="32" t="s">
        <v>21</v>
      </c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34" t="s">
        <v>22</v>
      </c>
      <c r="AL7" s="26"/>
      <c r="AM7" s="26"/>
      <c r="AN7" s="32" t="s">
        <v>21</v>
      </c>
      <c r="AO7" s="26"/>
      <c r="AP7" s="26"/>
      <c r="AQ7" s="28"/>
      <c r="BE7" s="313"/>
      <c r="BS7" s="21" t="s">
        <v>8</v>
      </c>
    </row>
    <row r="8" spans="1:74" ht="14.45" customHeight="1">
      <c r="B8" s="25"/>
      <c r="C8" s="26"/>
      <c r="D8" s="34" t="s">
        <v>23</v>
      </c>
      <c r="E8" s="26"/>
      <c r="F8" s="26"/>
      <c r="G8" s="26"/>
      <c r="H8" s="26"/>
      <c r="I8" s="26"/>
      <c r="J8" s="26"/>
      <c r="K8" s="32" t="s">
        <v>24</v>
      </c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34" t="s">
        <v>25</v>
      </c>
      <c r="AL8" s="26"/>
      <c r="AM8" s="26"/>
      <c r="AN8" s="35" t="s">
        <v>26</v>
      </c>
      <c r="AO8" s="26"/>
      <c r="AP8" s="26"/>
      <c r="AQ8" s="28"/>
      <c r="BE8" s="313"/>
      <c r="BS8" s="21" t="s">
        <v>8</v>
      </c>
    </row>
    <row r="9" spans="1:74" ht="14.45" customHeight="1">
      <c r="B9" s="25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8"/>
      <c r="BE9" s="313"/>
      <c r="BS9" s="21" t="s">
        <v>8</v>
      </c>
    </row>
    <row r="10" spans="1:74" ht="14.45" customHeight="1">
      <c r="B10" s="25"/>
      <c r="C10" s="26"/>
      <c r="D10" s="34" t="s">
        <v>27</v>
      </c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34" t="s">
        <v>28</v>
      </c>
      <c r="AL10" s="26"/>
      <c r="AM10" s="26"/>
      <c r="AN10" s="32" t="s">
        <v>21</v>
      </c>
      <c r="AO10" s="26"/>
      <c r="AP10" s="26"/>
      <c r="AQ10" s="28"/>
      <c r="BE10" s="313"/>
      <c r="BS10" s="21" t="s">
        <v>8</v>
      </c>
    </row>
    <row r="11" spans="1:74" ht="18.399999999999999" customHeight="1">
      <c r="B11" s="25"/>
      <c r="C11" s="26"/>
      <c r="D11" s="26"/>
      <c r="E11" s="32" t="s">
        <v>24</v>
      </c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34" t="s">
        <v>29</v>
      </c>
      <c r="AL11" s="26"/>
      <c r="AM11" s="26"/>
      <c r="AN11" s="32" t="s">
        <v>21</v>
      </c>
      <c r="AO11" s="26"/>
      <c r="AP11" s="26"/>
      <c r="AQ11" s="28"/>
      <c r="BE11" s="313"/>
      <c r="BS11" s="21" t="s">
        <v>8</v>
      </c>
    </row>
    <row r="12" spans="1:74" ht="6.95" customHeight="1">
      <c r="B12" s="25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8"/>
      <c r="BE12" s="313"/>
      <c r="BS12" s="21" t="s">
        <v>8</v>
      </c>
    </row>
    <row r="13" spans="1:74" ht="14.45" customHeight="1">
      <c r="B13" s="25"/>
      <c r="C13" s="26"/>
      <c r="D13" s="34" t="s">
        <v>30</v>
      </c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34" t="s">
        <v>28</v>
      </c>
      <c r="AL13" s="26"/>
      <c r="AM13" s="26"/>
      <c r="AN13" s="36" t="s">
        <v>31</v>
      </c>
      <c r="AO13" s="26"/>
      <c r="AP13" s="26"/>
      <c r="AQ13" s="28"/>
      <c r="BE13" s="313"/>
      <c r="BS13" s="21" t="s">
        <v>8</v>
      </c>
    </row>
    <row r="14" spans="1:74">
      <c r="B14" s="25"/>
      <c r="C14" s="26"/>
      <c r="D14" s="26"/>
      <c r="E14" s="317" t="s">
        <v>31</v>
      </c>
      <c r="F14" s="318"/>
      <c r="G14" s="318"/>
      <c r="H14" s="318"/>
      <c r="I14" s="318"/>
      <c r="J14" s="318"/>
      <c r="K14" s="318"/>
      <c r="L14" s="318"/>
      <c r="M14" s="318"/>
      <c r="N14" s="318"/>
      <c r="O14" s="318"/>
      <c r="P14" s="318"/>
      <c r="Q14" s="318"/>
      <c r="R14" s="318"/>
      <c r="S14" s="318"/>
      <c r="T14" s="318"/>
      <c r="U14" s="318"/>
      <c r="V14" s="318"/>
      <c r="W14" s="318"/>
      <c r="X14" s="318"/>
      <c r="Y14" s="318"/>
      <c r="Z14" s="318"/>
      <c r="AA14" s="318"/>
      <c r="AB14" s="318"/>
      <c r="AC14" s="318"/>
      <c r="AD14" s="318"/>
      <c r="AE14" s="318"/>
      <c r="AF14" s="318"/>
      <c r="AG14" s="318"/>
      <c r="AH14" s="318"/>
      <c r="AI14" s="318"/>
      <c r="AJ14" s="318"/>
      <c r="AK14" s="34" t="s">
        <v>29</v>
      </c>
      <c r="AL14" s="26"/>
      <c r="AM14" s="26"/>
      <c r="AN14" s="36" t="s">
        <v>31</v>
      </c>
      <c r="AO14" s="26"/>
      <c r="AP14" s="26"/>
      <c r="AQ14" s="28"/>
      <c r="BE14" s="313"/>
      <c r="BS14" s="21" t="s">
        <v>8</v>
      </c>
    </row>
    <row r="15" spans="1:74" ht="6.95" customHeight="1">
      <c r="B15" s="25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8"/>
      <c r="BE15" s="313"/>
      <c r="BS15" s="21" t="s">
        <v>6</v>
      </c>
    </row>
    <row r="16" spans="1:74" ht="14.45" customHeight="1">
      <c r="B16" s="25"/>
      <c r="C16" s="26"/>
      <c r="D16" s="34" t="s">
        <v>32</v>
      </c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34" t="s">
        <v>28</v>
      </c>
      <c r="AL16" s="26"/>
      <c r="AM16" s="26"/>
      <c r="AN16" s="32" t="s">
        <v>21</v>
      </c>
      <c r="AO16" s="26"/>
      <c r="AP16" s="26"/>
      <c r="AQ16" s="28"/>
      <c r="BE16" s="313"/>
      <c r="BS16" s="21" t="s">
        <v>6</v>
      </c>
    </row>
    <row r="17" spans="2:71" ht="18.399999999999999" customHeight="1">
      <c r="B17" s="25"/>
      <c r="C17" s="26"/>
      <c r="D17" s="26"/>
      <c r="E17" s="32" t="s">
        <v>24</v>
      </c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34" t="s">
        <v>29</v>
      </c>
      <c r="AL17" s="26"/>
      <c r="AM17" s="26"/>
      <c r="AN17" s="32" t="s">
        <v>21</v>
      </c>
      <c r="AO17" s="26"/>
      <c r="AP17" s="26"/>
      <c r="AQ17" s="28"/>
      <c r="BE17" s="313"/>
      <c r="BS17" s="21" t="s">
        <v>33</v>
      </c>
    </row>
    <row r="18" spans="2:71" ht="6.95" customHeight="1">
      <c r="B18" s="25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8"/>
      <c r="BE18" s="313"/>
      <c r="BS18" s="21" t="s">
        <v>8</v>
      </c>
    </row>
    <row r="19" spans="2:71" ht="14.45" customHeight="1">
      <c r="B19" s="25"/>
      <c r="C19" s="26"/>
      <c r="D19" s="34" t="s">
        <v>34</v>
      </c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8"/>
      <c r="BE19" s="313"/>
      <c r="BS19" s="21" t="s">
        <v>8</v>
      </c>
    </row>
    <row r="20" spans="2:71" ht="57" customHeight="1">
      <c r="B20" s="25"/>
      <c r="C20" s="26"/>
      <c r="D20" s="26"/>
      <c r="E20" s="319" t="s">
        <v>35</v>
      </c>
      <c r="F20" s="319"/>
      <c r="G20" s="319"/>
      <c r="H20" s="319"/>
      <c r="I20" s="319"/>
      <c r="J20" s="319"/>
      <c r="K20" s="319"/>
      <c r="L20" s="319"/>
      <c r="M20" s="319"/>
      <c r="N20" s="319"/>
      <c r="O20" s="319"/>
      <c r="P20" s="319"/>
      <c r="Q20" s="319"/>
      <c r="R20" s="319"/>
      <c r="S20" s="319"/>
      <c r="T20" s="319"/>
      <c r="U20" s="319"/>
      <c r="V20" s="319"/>
      <c r="W20" s="319"/>
      <c r="X20" s="319"/>
      <c r="Y20" s="319"/>
      <c r="Z20" s="319"/>
      <c r="AA20" s="319"/>
      <c r="AB20" s="319"/>
      <c r="AC20" s="319"/>
      <c r="AD20" s="319"/>
      <c r="AE20" s="319"/>
      <c r="AF20" s="319"/>
      <c r="AG20" s="319"/>
      <c r="AH20" s="319"/>
      <c r="AI20" s="319"/>
      <c r="AJ20" s="319"/>
      <c r="AK20" s="319"/>
      <c r="AL20" s="319"/>
      <c r="AM20" s="319"/>
      <c r="AN20" s="319"/>
      <c r="AO20" s="26"/>
      <c r="AP20" s="26"/>
      <c r="AQ20" s="28"/>
      <c r="BE20" s="313"/>
      <c r="BS20" s="21" t="s">
        <v>6</v>
      </c>
    </row>
    <row r="21" spans="2:71" ht="6.95" customHeight="1">
      <c r="B21" s="25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8"/>
      <c r="BE21" s="313"/>
    </row>
    <row r="22" spans="2:71" ht="6.95" customHeight="1">
      <c r="B22" s="25"/>
      <c r="C22" s="26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26"/>
      <c r="AQ22" s="28"/>
      <c r="BE22" s="313"/>
    </row>
    <row r="23" spans="2:71" s="1" customFormat="1" ht="25.9" customHeight="1">
      <c r="B23" s="38"/>
      <c r="C23" s="39"/>
      <c r="D23" s="40" t="s">
        <v>36</v>
      </c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320">
        <f>ROUND(AG51,2)</f>
        <v>0</v>
      </c>
      <c r="AL23" s="321"/>
      <c r="AM23" s="321"/>
      <c r="AN23" s="321"/>
      <c r="AO23" s="321"/>
      <c r="AP23" s="39"/>
      <c r="AQ23" s="42"/>
      <c r="BE23" s="313"/>
    </row>
    <row r="24" spans="2:71" s="1" customFormat="1" ht="6.95" customHeight="1">
      <c r="B24" s="38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42"/>
      <c r="BE24" s="313"/>
    </row>
    <row r="25" spans="2:71" s="1" customFormat="1" ht="13.5">
      <c r="B25" s="38"/>
      <c r="C25" s="39"/>
      <c r="D25" s="39"/>
      <c r="E25" s="39"/>
      <c r="F25" s="39"/>
      <c r="G25" s="39"/>
      <c r="H25" s="39"/>
      <c r="I25" s="39"/>
      <c r="J25" s="39"/>
      <c r="K25" s="39"/>
      <c r="L25" s="322" t="s">
        <v>37</v>
      </c>
      <c r="M25" s="322"/>
      <c r="N25" s="322"/>
      <c r="O25" s="322"/>
      <c r="P25" s="39"/>
      <c r="Q25" s="39"/>
      <c r="R25" s="39"/>
      <c r="S25" s="39"/>
      <c r="T25" s="39"/>
      <c r="U25" s="39"/>
      <c r="V25" s="39"/>
      <c r="W25" s="322" t="s">
        <v>38</v>
      </c>
      <c r="X25" s="322"/>
      <c r="Y25" s="322"/>
      <c r="Z25" s="322"/>
      <c r="AA25" s="322"/>
      <c r="AB25" s="322"/>
      <c r="AC25" s="322"/>
      <c r="AD25" s="322"/>
      <c r="AE25" s="322"/>
      <c r="AF25" s="39"/>
      <c r="AG25" s="39"/>
      <c r="AH25" s="39"/>
      <c r="AI25" s="39"/>
      <c r="AJ25" s="39"/>
      <c r="AK25" s="322" t="s">
        <v>39</v>
      </c>
      <c r="AL25" s="322"/>
      <c r="AM25" s="322"/>
      <c r="AN25" s="322"/>
      <c r="AO25" s="322"/>
      <c r="AP25" s="39"/>
      <c r="AQ25" s="42"/>
      <c r="BE25" s="313"/>
    </row>
    <row r="26" spans="2:71" s="2" customFormat="1" ht="14.45" customHeight="1">
      <c r="B26" s="44"/>
      <c r="C26" s="45"/>
      <c r="D26" s="46" t="s">
        <v>40</v>
      </c>
      <c r="E26" s="45"/>
      <c r="F26" s="46" t="s">
        <v>41</v>
      </c>
      <c r="G26" s="45"/>
      <c r="H26" s="45"/>
      <c r="I26" s="45"/>
      <c r="J26" s="45"/>
      <c r="K26" s="45"/>
      <c r="L26" s="323">
        <v>0.21</v>
      </c>
      <c r="M26" s="324"/>
      <c r="N26" s="324"/>
      <c r="O26" s="324"/>
      <c r="P26" s="45"/>
      <c r="Q26" s="45"/>
      <c r="R26" s="45"/>
      <c r="S26" s="45"/>
      <c r="T26" s="45"/>
      <c r="U26" s="45"/>
      <c r="V26" s="45"/>
      <c r="W26" s="325">
        <f>ROUND(AZ51,2)</f>
        <v>0</v>
      </c>
      <c r="X26" s="324"/>
      <c r="Y26" s="324"/>
      <c r="Z26" s="324"/>
      <c r="AA26" s="324"/>
      <c r="AB26" s="324"/>
      <c r="AC26" s="324"/>
      <c r="AD26" s="324"/>
      <c r="AE26" s="324"/>
      <c r="AF26" s="45"/>
      <c r="AG26" s="45"/>
      <c r="AH26" s="45"/>
      <c r="AI26" s="45"/>
      <c r="AJ26" s="45"/>
      <c r="AK26" s="325">
        <f>ROUND(AV51,2)</f>
        <v>0</v>
      </c>
      <c r="AL26" s="324"/>
      <c r="AM26" s="324"/>
      <c r="AN26" s="324"/>
      <c r="AO26" s="324"/>
      <c r="AP26" s="45"/>
      <c r="AQ26" s="47"/>
      <c r="BE26" s="313"/>
    </row>
    <row r="27" spans="2:71" s="2" customFormat="1" ht="14.45" customHeight="1">
      <c r="B27" s="44"/>
      <c r="C27" s="45"/>
      <c r="D27" s="45"/>
      <c r="E27" s="45"/>
      <c r="F27" s="46" t="s">
        <v>42</v>
      </c>
      <c r="G27" s="45"/>
      <c r="H27" s="45"/>
      <c r="I27" s="45"/>
      <c r="J27" s="45"/>
      <c r="K27" s="45"/>
      <c r="L27" s="323">
        <v>0.15</v>
      </c>
      <c r="M27" s="324"/>
      <c r="N27" s="324"/>
      <c r="O27" s="324"/>
      <c r="P27" s="45"/>
      <c r="Q27" s="45"/>
      <c r="R27" s="45"/>
      <c r="S27" s="45"/>
      <c r="T27" s="45"/>
      <c r="U27" s="45"/>
      <c r="V27" s="45"/>
      <c r="W27" s="325">
        <f>ROUND(BA51,2)</f>
        <v>0</v>
      </c>
      <c r="X27" s="324"/>
      <c r="Y27" s="324"/>
      <c r="Z27" s="324"/>
      <c r="AA27" s="324"/>
      <c r="AB27" s="324"/>
      <c r="AC27" s="324"/>
      <c r="AD27" s="324"/>
      <c r="AE27" s="324"/>
      <c r="AF27" s="45"/>
      <c r="AG27" s="45"/>
      <c r="AH27" s="45"/>
      <c r="AI27" s="45"/>
      <c r="AJ27" s="45"/>
      <c r="AK27" s="325">
        <f>ROUND(AW51,2)</f>
        <v>0</v>
      </c>
      <c r="AL27" s="324"/>
      <c r="AM27" s="324"/>
      <c r="AN27" s="324"/>
      <c r="AO27" s="324"/>
      <c r="AP27" s="45"/>
      <c r="AQ27" s="47"/>
      <c r="BE27" s="313"/>
    </row>
    <row r="28" spans="2:71" s="2" customFormat="1" ht="14.45" hidden="1" customHeight="1">
      <c r="B28" s="44"/>
      <c r="C28" s="45"/>
      <c r="D28" s="45"/>
      <c r="E28" s="45"/>
      <c r="F28" s="46" t="s">
        <v>43</v>
      </c>
      <c r="G28" s="45"/>
      <c r="H28" s="45"/>
      <c r="I28" s="45"/>
      <c r="J28" s="45"/>
      <c r="K28" s="45"/>
      <c r="L28" s="323">
        <v>0.21</v>
      </c>
      <c r="M28" s="324"/>
      <c r="N28" s="324"/>
      <c r="O28" s="324"/>
      <c r="P28" s="45"/>
      <c r="Q28" s="45"/>
      <c r="R28" s="45"/>
      <c r="S28" s="45"/>
      <c r="T28" s="45"/>
      <c r="U28" s="45"/>
      <c r="V28" s="45"/>
      <c r="W28" s="325">
        <f>ROUND(BB51,2)</f>
        <v>0</v>
      </c>
      <c r="X28" s="324"/>
      <c r="Y28" s="324"/>
      <c r="Z28" s="324"/>
      <c r="AA28" s="324"/>
      <c r="AB28" s="324"/>
      <c r="AC28" s="324"/>
      <c r="AD28" s="324"/>
      <c r="AE28" s="324"/>
      <c r="AF28" s="45"/>
      <c r="AG28" s="45"/>
      <c r="AH28" s="45"/>
      <c r="AI28" s="45"/>
      <c r="AJ28" s="45"/>
      <c r="AK28" s="325">
        <v>0</v>
      </c>
      <c r="AL28" s="324"/>
      <c r="AM28" s="324"/>
      <c r="AN28" s="324"/>
      <c r="AO28" s="324"/>
      <c r="AP28" s="45"/>
      <c r="AQ28" s="47"/>
      <c r="BE28" s="313"/>
    </row>
    <row r="29" spans="2:71" s="2" customFormat="1" ht="14.45" hidden="1" customHeight="1">
      <c r="B29" s="44"/>
      <c r="C29" s="45"/>
      <c r="D29" s="45"/>
      <c r="E29" s="45"/>
      <c r="F29" s="46" t="s">
        <v>44</v>
      </c>
      <c r="G29" s="45"/>
      <c r="H29" s="45"/>
      <c r="I29" s="45"/>
      <c r="J29" s="45"/>
      <c r="K29" s="45"/>
      <c r="L29" s="323">
        <v>0.15</v>
      </c>
      <c r="M29" s="324"/>
      <c r="N29" s="324"/>
      <c r="O29" s="324"/>
      <c r="P29" s="45"/>
      <c r="Q29" s="45"/>
      <c r="R29" s="45"/>
      <c r="S29" s="45"/>
      <c r="T29" s="45"/>
      <c r="U29" s="45"/>
      <c r="V29" s="45"/>
      <c r="W29" s="325">
        <f>ROUND(BC51,2)</f>
        <v>0</v>
      </c>
      <c r="X29" s="324"/>
      <c r="Y29" s="324"/>
      <c r="Z29" s="324"/>
      <c r="AA29" s="324"/>
      <c r="AB29" s="324"/>
      <c r="AC29" s="324"/>
      <c r="AD29" s="324"/>
      <c r="AE29" s="324"/>
      <c r="AF29" s="45"/>
      <c r="AG29" s="45"/>
      <c r="AH29" s="45"/>
      <c r="AI29" s="45"/>
      <c r="AJ29" s="45"/>
      <c r="AK29" s="325">
        <v>0</v>
      </c>
      <c r="AL29" s="324"/>
      <c r="AM29" s="324"/>
      <c r="AN29" s="324"/>
      <c r="AO29" s="324"/>
      <c r="AP29" s="45"/>
      <c r="AQ29" s="47"/>
      <c r="BE29" s="313"/>
    </row>
    <row r="30" spans="2:71" s="2" customFormat="1" ht="14.45" hidden="1" customHeight="1">
      <c r="B30" s="44"/>
      <c r="C30" s="45"/>
      <c r="D30" s="45"/>
      <c r="E30" s="45"/>
      <c r="F30" s="46" t="s">
        <v>45</v>
      </c>
      <c r="G30" s="45"/>
      <c r="H30" s="45"/>
      <c r="I30" s="45"/>
      <c r="J30" s="45"/>
      <c r="K30" s="45"/>
      <c r="L30" s="323">
        <v>0</v>
      </c>
      <c r="M30" s="324"/>
      <c r="N30" s="324"/>
      <c r="O30" s="324"/>
      <c r="P30" s="45"/>
      <c r="Q30" s="45"/>
      <c r="R30" s="45"/>
      <c r="S30" s="45"/>
      <c r="T30" s="45"/>
      <c r="U30" s="45"/>
      <c r="V30" s="45"/>
      <c r="W30" s="325">
        <f>ROUND(BD51,2)</f>
        <v>0</v>
      </c>
      <c r="X30" s="324"/>
      <c r="Y30" s="324"/>
      <c r="Z30" s="324"/>
      <c r="AA30" s="324"/>
      <c r="AB30" s="324"/>
      <c r="AC30" s="324"/>
      <c r="AD30" s="324"/>
      <c r="AE30" s="324"/>
      <c r="AF30" s="45"/>
      <c r="AG30" s="45"/>
      <c r="AH30" s="45"/>
      <c r="AI30" s="45"/>
      <c r="AJ30" s="45"/>
      <c r="AK30" s="325">
        <v>0</v>
      </c>
      <c r="AL30" s="324"/>
      <c r="AM30" s="324"/>
      <c r="AN30" s="324"/>
      <c r="AO30" s="324"/>
      <c r="AP30" s="45"/>
      <c r="AQ30" s="47"/>
      <c r="BE30" s="313"/>
    </row>
    <row r="31" spans="2:71" s="1" customFormat="1" ht="6.95" customHeight="1">
      <c r="B31" s="38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42"/>
      <c r="BE31" s="313"/>
    </row>
    <row r="32" spans="2:71" s="1" customFormat="1" ht="25.9" customHeight="1">
      <c r="B32" s="38"/>
      <c r="C32" s="48"/>
      <c r="D32" s="49" t="s">
        <v>46</v>
      </c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1" t="s">
        <v>47</v>
      </c>
      <c r="U32" s="50"/>
      <c r="V32" s="50"/>
      <c r="W32" s="50"/>
      <c r="X32" s="326" t="s">
        <v>48</v>
      </c>
      <c r="Y32" s="327"/>
      <c r="Z32" s="327"/>
      <c r="AA32" s="327"/>
      <c r="AB32" s="327"/>
      <c r="AC32" s="50"/>
      <c r="AD32" s="50"/>
      <c r="AE32" s="50"/>
      <c r="AF32" s="50"/>
      <c r="AG32" s="50"/>
      <c r="AH32" s="50"/>
      <c r="AI32" s="50"/>
      <c r="AJ32" s="50"/>
      <c r="AK32" s="328">
        <f>SUM(AK23:AK30)</f>
        <v>0</v>
      </c>
      <c r="AL32" s="327"/>
      <c r="AM32" s="327"/>
      <c r="AN32" s="327"/>
      <c r="AO32" s="329"/>
      <c r="AP32" s="48"/>
      <c r="AQ32" s="52"/>
      <c r="BE32" s="313"/>
    </row>
    <row r="33" spans="2:56" s="1" customFormat="1" ht="6.95" customHeight="1">
      <c r="B33" s="38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42"/>
    </row>
    <row r="34" spans="2:56" s="1" customFormat="1" ht="6.95" customHeight="1">
      <c r="B34" s="53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5"/>
    </row>
    <row r="38" spans="2:56" s="1" customFormat="1" ht="6.95" customHeight="1">
      <c r="B38" s="56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8"/>
    </row>
    <row r="39" spans="2:56" s="1" customFormat="1" ht="36.950000000000003" customHeight="1">
      <c r="B39" s="38"/>
      <c r="C39" s="59" t="s">
        <v>49</v>
      </c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/>
      <c r="AQ39" s="60"/>
      <c r="AR39" s="58"/>
    </row>
    <row r="40" spans="2:56" s="1" customFormat="1" ht="6.95" customHeight="1">
      <c r="B40" s="38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  <c r="AD40" s="60"/>
      <c r="AE40" s="60"/>
      <c r="AF40" s="60"/>
      <c r="AG40" s="60"/>
      <c r="AH40" s="60"/>
      <c r="AI40" s="60"/>
      <c r="AJ40" s="60"/>
      <c r="AK40" s="60"/>
      <c r="AL40" s="60"/>
      <c r="AM40" s="60"/>
      <c r="AN40" s="60"/>
      <c r="AO40" s="60"/>
      <c r="AP40" s="60"/>
      <c r="AQ40" s="60"/>
      <c r="AR40" s="58"/>
    </row>
    <row r="41" spans="2:56" s="3" customFormat="1" ht="14.45" customHeight="1">
      <c r="B41" s="61"/>
      <c r="C41" s="62" t="s">
        <v>15</v>
      </c>
      <c r="D41" s="63"/>
      <c r="E41" s="63"/>
      <c r="F41" s="63"/>
      <c r="G41" s="63"/>
      <c r="H41" s="63"/>
      <c r="I41" s="63"/>
      <c r="J41" s="63"/>
      <c r="K41" s="63"/>
      <c r="L41" s="63" t="str">
        <f>K5</f>
        <v>03</v>
      </c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64"/>
    </row>
    <row r="42" spans="2:56" s="4" customFormat="1" ht="36.950000000000003" customHeight="1">
      <c r="B42" s="65"/>
      <c r="C42" s="66" t="s">
        <v>18</v>
      </c>
      <c r="D42" s="67"/>
      <c r="E42" s="67"/>
      <c r="F42" s="67"/>
      <c r="G42" s="67"/>
      <c r="H42" s="67"/>
      <c r="I42" s="67"/>
      <c r="J42" s="67"/>
      <c r="K42" s="67"/>
      <c r="L42" s="330" t="str">
        <f>K6</f>
        <v>Vnitřní úpravy domku zahradníků</v>
      </c>
      <c r="M42" s="331"/>
      <c r="N42" s="331"/>
      <c r="O42" s="331"/>
      <c r="P42" s="331"/>
      <c r="Q42" s="331"/>
      <c r="R42" s="331"/>
      <c r="S42" s="331"/>
      <c r="T42" s="331"/>
      <c r="U42" s="331"/>
      <c r="V42" s="331"/>
      <c r="W42" s="331"/>
      <c r="X42" s="331"/>
      <c r="Y42" s="331"/>
      <c r="Z42" s="331"/>
      <c r="AA42" s="331"/>
      <c r="AB42" s="331"/>
      <c r="AC42" s="331"/>
      <c r="AD42" s="331"/>
      <c r="AE42" s="331"/>
      <c r="AF42" s="331"/>
      <c r="AG42" s="331"/>
      <c r="AH42" s="331"/>
      <c r="AI42" s="331"/>
      <c r="AJ42" s="331"/>
      <c r="AK42" s="331"/>
      <c r="AL42" s="331"/>
      <c r="AM42" s="331"/>
      <c r="AN42" s="331"/>
      <c r="AO42" s="331"/>
      <c r="AP42" s="67"/>
      <c r="AQ42" s="67"/>
      <c r="AR42" s="68"/>
    </row>
    <row r="43" spans="2:56" s="1" customFormat="1" ht="6.95" customHeight="1">
      <c r="B43" s="38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58"/>
    </row>
    <row r="44" spans="2:56" s="1" customFormat="1">
      <c r="B44" s="38"/>
      <c r="C44" s="62" t="s">
        <v>23</v>
      </c>
      <c r="D44" s="60"/>
      <c r="E44" s="60"/>
      <c r="F44" s="60"/>
      <c r="G44" s="60"/>
      <c r="H44" s="60"/>
      <c r="I44" s="60"/>
      <c r="J44" s="60"/>
      <c r="K44" s="60"/>
      <c r="L44" s="69" t="str">
        <f>IF(K8="","",K8)</f>
        <v xml:space="preserve"> </v>
      </c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2" t="s">
        <v>25</v>
      </c>
      <c r="AJ44" s="60"/>
      <c r="AK44" s="60"/>
      <c r="AL44" s="60"/>
      <c r="AM44" s="332" t="str">
        <f>IF(AN8= "","",AN8)</f>
        <v>19.02.2018</v>
      </c>
      <c r="AN44" s="332"/>
      <c r="AO44" s="60"/>
      <c r="AP44" s="60"/>
      <c r="AQ44" s="60"/>
      <c r="AR44" s="58"/>
    </row>
    <row r="45" spans="2:56" s="1" customFormat="1" ht="6.95" customHeight="1">
      <c r="B45" s="38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60"/>
      <c r="AO45" s="60"/>
      <c r="AP45" s="60"/>
      <c r="AQ45" s="60"/>
      <c r="AR45" s="58"/>
    </row>
    <row r="46" spans="2:56" s="1" customFormat="1">
      <c r="B46" s="38"/>
      <c r="C46" s="62" t="s">
        <v>27</v>
      </c>
      <c r="D46" s="60"/>
      <c r="E46" s="60"/>
      <c r="F46" s="60"/>
      <c r="G46" s="60"/>
      <c r="H46" s="60"/>
      <c r="I46" s="60"/>
      <c r="J46" s="60"/>
      <c r="K46" s="60"/>
      <c r="L46" s="63" t="str">
        <f>IF(E11= "","",E11)</f>
        <v xml:space="preserve"> </v>
      </c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0"/>
      <c r="AE46" s="60"/>
      <c r="AF46" s="60"/>
      <c r="AG46" s="60"/>
      <c r="AH46" s="60"/>
      <c r="AI46" s="62" t="s">
        <v>32</v>
      </c>
      <c r="AJ46" s="60"/>
      <c r="AK46" s="60"/>
      <c r="AL46" s="60"/>
      <c r="AM46" s="333" t="str">
        <f>IF(E17="","",E17)</f>
        <v xml:space="preserve"> </v>
      </c>
      <c r="AN46" s="333"/>
      <c r="AO46" s="333"/>
      <c r="AP46" s="333"/>
      <c r="AQ46" s="60"/>
      <c r="AR46" s="58"/>
      <c r="AS46" s="334" t="s">
        <v>50</v>
      </c>
      <c r="AT46" s="335"/>
      <c r="AU46" s="71"/>
      <c r="AV46" s="71"/>
      <c r="AW46" s="71"/>
      <c r="AX46" s="71"/>
      <c r="AY46" s="71"/>
      <c r="AZ46" s="71"/>
      <c r="BA46" s="71"/>
      <c r="BB46" s="71"/>
      <c r="BC46" s="71"/>
      <c r="BD46" s="72"/>
    </row>
    <row r="47" spans="2:56" s="1" customFormat="1">
      <c r="B47" s="38"/>
      <c r="C47" s="62" t="s">
        <v>30</v>
      </c>
      <c r="D47" s="60"/>
      <c r="E47" s="60"/>
      <c r="F47" s="60"/>
      <c r="G47" s="60"/>
      <c r="H47" s="60"/>
      <c r="I47" s="60"/>
      <c r="J47" s="60"/>
      <c r="K47" s="60"/>
      <c r="L47" s="63" t="str">
        <f>IF(E14= "Vyplň údaj","",E14)</f>
        <v/>
      </c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0"/>
      <c r="AE47" s="60"/>
      <c r="AF47" s="60"/>
      <c r="AG47" s="60"/>
      <c r="AH47" s="60"/>
      <c r="AI47" s="60"/>
      <c r="AJ47" s="60"/>
      <c r="AK47" s="60"/>
      <c r="AL47" s="60"/>
      <c r="AM47" s="60"/>
      <c r="AN47" s="60"/>
      <c r="AO47" s="60"/>
      <c r="AP47" s="60"/>
      <c r="AQ47" s="60"/>
      <c r="AR47" s="58"/>
      <c r="AS47" s="336"/>
      <c r="AT47" s="337"/>
      <c r="AU47" s="73"/>
      <c r="AV47" s="73"/>
      <c r="AW47" s="73"/>
      <c r="AX47" s="73"/>
      <c r="AY47" s="73"/>
      <c r="AZ47" s="73"/>
      <c r="BA47" s="73"/>
      <c r="BB47" s="73"/>
      <c r="BC47" s="73"/>
      <c r="BD47" s="74"/>
    </row>
    <row r="48" spans="2:56" s="1" customFormat="1" ht="10.9" customHeight="1">
      <c r="B48" s="38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E48" s="60"/>
      <c r="AF48" s="60"/>
      <c r="AG48" s="60"/>
      <c r="AH48" s="60"/>
      <c r="AI48" s="60"/>
      <c r="AJ48" s="60"/>
      <c r="AK48" s="60"/>
      <c r="AL48" s="60"/>
      <c r="AM48" s="60"/>
      <c r="AN48" s="60"/>
      <c r="AO48" s="60"/>
      <c r="AP48" s="60"/>
      <c r="AQ48" s="60"/>
      <c r="AR48" s="58"/>
      <c r="AS48" s="338"/>
      <c r="AT48" s="339"/>
      <c r="AU48" s="39"/>
      <c r="AV48" s="39"/>
      <c r="AW48" s="39"/>
      <c r="AX48" s="39"/>
      <c r="AY48" s="39"/>
      <c r="AZ48" s="39"/>
      <c r="BA48" s="39"/>
      <c r="BB48" s="39"/>
      <c r="BC48" s="39"/>
      <c r="BD48" s="75"/>
    </row>
    <row r="49" spans="1:91" s="1" customFormat="1" ht="29.25" customHeight="1">
      <c r="B49" s="38"/>
      <c r="C49" s="340" t="s">
        <v>51</v>
      </c>
      <c r="D49" s="341"/>
      <c r="E49" s="341"/>
      <c r="F49" s="341"/>
      <c r="G49" s="341"/>
      <c r="H49" s="76"/>
      <c r="I49" s="342" t="s">
        <v>52</v>
      </c>
      <c r="J49" s="341"/>
      <c r="K49" s="341"/>
      <c r="L49" s="341"/>
      <c r="M49" s="341"/>
      <c r="N49" s="341"/>
      <c r="O49" s="341"/>
      <c r="P49" s="341"/>
      <c r="Q49" s="341"/>
      <c r="R49" s="341"/>
      <c r="S49" s="341"/>
      <c r="T49" s="341"/>
      <c r="U49" s="341"/>
      <c r="V49" s="341"/>
      <c r="W49" s="341"/>
      <c r="X49" s="341"/>
      <c r="Y49" s="341"/>
      <c r="Z49" s="341"/>
      <c r="AA49" s="341"/>
      <c r="AB49" s="341"/>
      <c r="AC49" s="341"/>
      <c r="AD49" s="341"/>
      <c r="AE49" s="341"/>
      <c r="AF49" s="341"/>
      <c r="AG49" s="343" t="s">
        <v>53</v>
      </c>
      <c r="AH49" s="341"/>
      <c r="AI49" s="341"/>
      <c r="AJ49" s="341"/>
      <c r="AK49" s="341"/>
      <c r="AL49" s="341"/>
      <c r="AM49" s="341"/>
      <c r="AN49" s="342" t="s">
        <v>54</v>
      </c>
      <c r="AO49" s="341"/>
      <c r="AP49" s="341"/>
      <c r="AQ49" s="77" t="s">
        <v>55</v>
      </c>
      <c r="AR49" s="58"/>
      <c r="AS49" s="78" t="s">
        <v>56</v>
      </c>
      <c r="AT49" s="79" t="s">
        <v>57</v>
      </c>
      <c r="AU49" s="79" t="s">
        <v>58</v>
      </c>
      <c r="AV49" s="79" t="s">
        <v>59</v>
      </c>
      <c r="AW49" s="79" t="s">
        <v>60</v>
      </c>
      <c r="AX49" s="79" t="s">
        <v>61</v>
      </c>
      <c r="AY49" s="79" t="s">
        <v>62</v>
      </c>
      <c r="AZ49" s="79" t="s">
        <v>63</v>
      </c>
      <c r="BA49" s="79" t="s">
        <v>64</v>
      </c>
      <c r="BB49" s="79" t="s">
        <v>65</v>
      </c>
      <c r="BC49" s="79" t="s">
        <v>66</v>
      </c>
      <c r="BD49" s="80" t="s">
        <v>67</v>
      </c>
    </row>
    <row r="50" spans="1:91" s="1" customFormat="1" ht="10.9" customHeight="1">
      <c r="B50" s="38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60"/>
      <c r="AF50" s="60"/>
      <c r="AG50" s="60"/>
      <c r="AH50" s="60"/>
      <c r="AI50" s="60"/>
      <c r="AJ50" s="60"/>
      <c r="AK50" s="60"/>
      <c r="AL50" s="60"/>
      <c r="AM50" s="60"/>
      <c r="AN50" s="60"/>
      <c r="AO50" s="60"/>
      <c r="AP50" s="60"/>
      <c r="AQ50" s="60"/>
      <c r="AR50" s="58"/>
      <c r="AS50" s="81"/>
      <c r="AT50" s="82"/>
      <c r="AU50" s="82"/>
      <c r="AV50" s="82"/>
      <c r="AW50" s="82"/>
      <c r="AX50" s="82"/>
      <c r="AY50" s="82"/>
      <c r="AZ50" s="82"/>
      <c r="BA50" s="82"/>
      <c r="BB50" s="82"/>
      <c r="BC50" s="82"/>
      <c r="BD50" s="83"/>
    </row>
    <row r="51" spans="1:91" s="4" customFormat="1" ht="32.450000000000003" customHeight="1">
      <c r="B51" s="65"/>
      <c r="C51" s="84" t="s">
        <v>68</v>
      </c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/>
      <c r="AB51" s="85"/>
      <c r="AC51" s="85"/>
      <c r="AD51" s="85"/>
      <c r="AE51" s="85"/>
      <c r="AF51" s="85"/>
      <c r="AG51" s="347">
        <f>ROUND(SUM(AG52:AG53),2)</f>
        <v>0</v>
      </c>
      <c r="AH51" s="347"/>
      <c r="AI51" s="347"/>
      <c r="AJ51" s="347"/>
      <c r="AK51" s="347"/>
      <c r="AL51" s="347"/>
      <c r="AM51" s="347"/>
      <c r="AN51" s="348">
        <f>SUM(AG51,AT51)</f>
        <v>0</v>
      </c>
      <c r="AO51" s="348"/>
      <c r="AP51" s="348"/>
      <c r="AQ51" s="86" t="s">
        <v>21</v>
      </c>
      <c r="AR51" s="68"/>
      <c r="AS51" s="87">
        <f>ROUND(SUM(AS52:AS53),2)</f>
        <v>0</v>
      </c>
      <c r="AT51" s="88">
        <f>ROUND(SUM(AV51:AW51),2)</f>
        <v>0</v>
      </c>
      <c r="AU51" s="89">
        <f>ROUND(SUM(AU52:AU53),5)</f>
        <v>0</v>
      </c>
      <c r="AV51" s="88">
        <f>ROUND(AZ51*L26,2)</f>
        <v>0</v>
      </c>
      <c r="AW51" s="88">
        <f>ROUND(BA51*L27,2)</f>
        <v>0</v>
      </c>
      <c r="AX51" s="88">
        <f>ROUND(BB51*L26,2)</f>
        <v>0</v>
      </c>
      <c r="AY51" s="88">
        <f>ROUND(BC51*L27,2)</f>
        <v>0</v>
      </c>
      <c r="AZ51" s="88">
        <f>ROUND(SUM(AZ52:AZ53),2)</f>
        <v>0</v>
      </c>
      <c r="BA51" s="88">
        <f>ROUND(SUM(BA52:BA53),2)</f>
        <v>0</v>
      </c>
      <c r="BB51" s="88">
        <f>ROUND(SUM(BB52:BB53),2)</f>
        <v>0</v>
      </c>
      <c r="BC51" s="88">
        <f>ROUND(SUM(BC52:BC53),2)</f>
        <v>0</v>
      </c>
      <c r="BD51" s="90">
        <f>ROUND(SUM(BD52:BD53),2)</f>
        <v>0</v>
      </c>
      <c r="BS51" s="91" t="s">
        <v>69</v>
      </c>
      <c r="BT51" s="91" t="s">
        <v>70</v>
      </c>
      <c r="BU51" s="92" t="s">
        <v>71</v>
      </c>
      <c r="BV51" s="91" t="s">
        <v>72</v>
      </c>
      <c r="BW51" s="91" t="s">
        <v>7</v>
      </c>
      <c r="BX51" s="91" t="s">
        <v>73</v>
      </c>
      <c r="CL51" s="91" t="s">
        <v>21</v>
      </c>
    </row>
    <row r="52" spans="1:91" s="5" customFormat="1" ht="16.5" customHeight="1">
      <c r="A52" s="93" t="s">
        <v>74</v>
      </c>
      <c r="B52" s="94"/>
      <c r="C52" s="95"/>
      <c r="D52" s="346" t="s">
        <v>75</v>
      </c>
      <c r="E52" s="346"/>
      <c r="F52" s="346"/>
      <c r="G52" s="346"/>
      <c r="H52" s="346"/>
      <c r="I52" s="96"/>
      <c r="J52" s="346" t="s">
        <v>76</v>
      </c>
      <c r="K52" s="346"/>
      <c r="L52" s="346"/>
      <c r="M52" s="346"/>
      <c r="N52" s="346"/>
      <c r="O52" s="346"/>
      <c r="P52" s="346"/>
      <c r="Q52" s="346"/>
      <c r="R52" s="346"/>
      <c r="S52" s="346"/>
      <c r="T52" s="346"/>
      <c r="U52" s="346"/>
      <c r="V52" s="346"/>
      <c r="W52" s="346"/>
      <c r="X52" s="346"/>
      <c r="Y52" s="346"/>
      <c r="Z52" s="346"/>
      <c r="AA52" s="346"/>
      <c r="AB52" s="346"/>
      <c r="AC52" s="346"/>
      <c r="AD52" s="346"/>
      <c r="AE52" s="346"/>
      <c r="AF52" s="346"/>
      <c r="AG52" s="344">
        <f>'01 - Technické zhodnocení'!J27</f>
        <v>0</v>
      </c>
      <c r="AH52" s="345"/>
      <c r="AI52" s="345"/>
      <c r="AJ52" s="345"/>
      <c r="AK52" s="345"/>
      <c r="AL52" s="345"/>
      <c r="AM52" s="345"/>
      <c r="AN52" s="344">
        <f>SUM(AG52,AT52)</f>
        <v>0</v>
      </c>
      <c r="AO52" s="345"/>
      <c r="AP52" s="345"/>
      <c r="AQ52" s="97" t="s">
        <v>77</v>
      </c>
      <c r="AR52" s="98"/>
      <c r="AS52" s="99">
        <v>0</v>
      </c>
      <c r="AT52" s="100">
        <f>ROUND(SUM(AV52:AW52),2)</f>
        <v>0</v>
      </c>
      <c r="AU52" s="101">
        <f>'01 - Technické zhodnocení'!P94</f>
        <v>0</v>
      </c>
      <c r="AV52" s="100">
        <f>'01 - Technické zhodnocení'!J30</f>
        <v>0</v>
      </c>
      <c r="AW52" s="100">
        <f>'01 - Technické zhodnocení'!J31</f>
        <v>0</v>
      </c>
      <c r="AX52" s="100">
        <f>'01 - Technické zhodnocení'!J32</f>
        <v>0</v>
      </c>
      <c r="AY52" s="100">
        <f>'01 - Technické zhodnocení'!J33</f>
        <v>0</v>
      </c>
      <c r="AZ52" s="100">
        <f>'01 - Technické zhodnocení'!F30</f>
        <v>0</v>
      </c>
      <c r="BA52" s="100">
        <f>'01 - Technické zhodnocení'!F31</f>
        <v>0</v>
      </c>
      <c r="BB52" s="100">
        <f>'01 - Technické zhodnocení'!F32</f>
        <v>0</v>
      </c>
      <c r="BC52" s="100">
        <f>'01 - Technické zhodnocení'!F33</f>
        <v>0</v>
      </c>
      <c r="BD52" s="102">
        <f>'01 - Technické zhodnocení'!F34</f>
        <v>0</v>
      </c>
      <c r="BT52" s="103" t="s">
        <v>78</v>
      </c>
      <c r="BV52" s="103" t="s">
        <v>72</v>
      </c>
      <c r="BW52" s="103" t="s">
        <v>79</v>
      </c>
      <c r="BX52" s="103" t="s">
        <v>7</v>
      </c>
      <c r="CL52" s="103" t="s">
        <v>21</v>
      </c>
      <c r="CM52" s="103" t="s">
        <v>80</v>
      </c>
    </row>
    <row r="53" spans="1:91" s="5" customFormat="1" ht="16.5" customHeight="1">
      <c r="A53" s="93" t="s">
        <v>74</v>
      </c>
      <c r="B53" s="94"/>
      <c r="C53" s="95"/>
      <c r="D53" s="346" t="s">
        <v>81</v>
      </c>
      <c r="E53" s="346"/>
      <c r="F53" s="346"/>
      <c r="G53" s="346"/>
      <c r="H53" s="346"/>
      <c r="I53" s="96"/>
      <c r="J53" s="346" t="s">
        <v>82</v>
      </c>
      <c r="K53" s="346"/>
      <c r="L53" s="346"/>
      <c r="M53" s="346"/>
      <c r="N53" s="346"/>
      <c r="O53" s="346"/>
      <c r="P53" s="346"/>
      <c r="Q53" s="346"/>
      <c r="R53" s="346"/>
      <c r="S53" s="346"/>
      <c r="T53" s="346"/>
      <c r="U53" s="346"/>
      <c r="V53" s="346"/>
      <c r="W53" s="346"/>
      <c r="X53" s="346"/>
      <c r="Y53" s="346"/>
      <c r="Z53" s="346"/>
      <c r="AA53" s="346"/>
      <c r="AB53" s="346"/>
      <c r="AC53" s="346"/>
      <c r="AD53" s="346"/>
      <c r="AE53" s="346"/>
      <c r="AF53" s="346"/>
      <c r="AG53" s="344">
        <f>'02 - Opravy vnitřních pro...'!J27</f>
        <v>0</v>
      </c>
      <c r="AH53" s="345"/>
      <c r="AI53" s="345"/>
      <c r="AJ53" s="345"/>
      <c r="AK53" s="345"/>
      <c r="AL53" s="345"/>
      <c r="AM53" s="345"/>
      <c r="AN53" s="344">
        <f>SUM(AG53,AT53)</f>
        <v>0</v>
      </c>
      <c r="AO53" s="345"/>
      <c r="AP53" s="345"/>
      <c r="AQ53" s="97" t="s">
        <v>77</v>
      </c>
      <c r="AR53" s="98"/>
      <c r="AS53" s="104">
        <v>0</v>
      </c>
      <c r="AT53" s="105">
        <f>ROUND(SUM(AV53:AW53),2)</f>
        <v>0</v>
      </c>
      <c r="AU53" s="106">
        <f>'02 - Opravy vnitřních pro...'!P86</f>
        <v>0</v>
      </c>
      <c r="AV53" s="105">
        <f>'02 - Opravy vnitřních pro...'!J30</f>
        <v>0</v>
      </c>
      <c r="AW53" s="105">
        <f>'02 - Opravy vnitřních pro...'!J31</f>
        <v>0</v>
      </c>
      <c r="AX53" s="105">
        <f>'02 - Opravy vnitřních pro...'!J32</f>
        <v>0</v>
      </c>
      <c r="AY53" s="105">
        <f>'02 - Opravy vnitřních pro...'!J33</f>
        <v>0</v>
      </c>
      <c r="AZ53" s="105">
        <f>'02 - Opravy vnitřních pro...'!F30</f>
        <v>0</v>
      </c>
      <c r="BA53" s="105">
        <f>'02 - Opravy vnitřních pro...'!F31</f>
        <v>0</v>
      </c>
      <c r="BB53" s="105">
        <f>'02 - Opravy vnitřních pro...'!F32</f>
        <v>0</v>
      </c>
      <c r="BC53" s="105">
        <f>'02 - Opravy vnitřních pro...'!F33</f>
        <v>0</v>
      </c>
      <c r="BD53" s="107">
        <f>'02 - Opravy vnitřních pro...'!F34</f>
        <v>0</v>
      </c>
      <c r="BT53" s="103" t="s">
        <v>78</v>
      </c>
      <c r="BV53" s="103" t="s">
        <v>72</v>
      </c>
      <c r="BW53" s="103" t="s">
        <v>83</v>
      </c>
      <c r="BX53" s="103" t="s">
        <v>7</v>
      </c>
      <c r="CL53" s="103" t="s">
        <v>21</v>
      </c>
      <c r="CM53" s="103" t="s">
        <v>80</v>
      </c>
    </row>
    <row r="54" spans="1:91" s="1" customFormat="1" ht="30" customHeight="1">
      <c r="B54" s="38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0"/>
      <c r="AB54" s="60"/>
      <c r="AC54" s="60"/>
      <c r="AD54" s="60"/>
      <c r="AE54" s="60"/>
      <c r="AF54" s="60"/>
      <c r="AG54" s="60"/>
      <c r="AH54" s="60"/>
      <c r="AI54" s="60"/>
      <c r="AJ54" s="60"/>
      <c r="AK54" s="60"/>
      <c r="AL54" s="60"/>
      <c r="AM54" s="60"/>
      <c r="AN54" s="60"/>
      <c r="AO54" s="60"/>
      <c r="AP54" s="60"/>
      <c r="AQ54" s="60"/>
      <c r="AR54" s="58"/>
    </row>
    <row r="55" spans="1:91" s="1" customFormat="1" ht="6.95" customHeight="1">
      <c r="B55" s="53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4"/>
      <c r="AK55" s="54"/>
      <c r="AL55" s="54"/>
      <c r="AM55" s="54"/>
      <c r="AN55" s="54"/>
      <c r="AO55" s="54"/>
      <c r="AP55" s="54"/>
      <c r="AQ55" s="54"/>
      <c r="AR55" s="58"/>
    </row>
  </sheetData>
  <sheetProtection algorithmName="SHA-512" hashValue="rT4mALfdB21dWIpCHB5c0cT3qy0YpFLQNaJO26FuX5pVcGPH2VdqVVYWm4uWYDltRLF5vxTvFrg3p/trpfL//g==" saltValue="Gy1gTHQ3akzhZ7L7oPkYmQ==" spinCount="100000" sheet="1" objects="1" scenarios="1" formatCells="0" formatColumns="0" formatRows="0" sort="0" autoFilter="0"/>
  <mergeCells count="45">
    <mergeCell ref="AG51:AM51"/>
    <mergeCell ref="AN51:AP51"/>
    <mergeCell ref="AR2:BE2"/>
    <mergeCell ref="AN52:AP52"/>
    <mergeCell ref="AG52:AM52"/>
    <mergeCell ref="D52:H52"/>
    <mergeCell ref="J52:AF52"/>
    <mergeCell ref="AN53:AP53"/>
    <mergeCell ref="AG53:AM53"/>
    <mergeCell ref="D53:H53"/>
    <mergeCell ref="J53:AF53"/>
    <mergeCell ref="L42:AO42"/>
    <mergeCell ref="AM44:AN44"/>
    <mergeCell ref="AM46:AP46"/>
    <mergeCell ref="AS46:AT48"/>
    <mergeCell ref="C49:G49"/>
    <mergeCell ref="I49:AF49"/>
    <mergeCell ref="AG49:AM49"/>
    <mergeCell ref="AN49:AP49"/>
    <mergeCell ref="L30:O30"/>
    <mergeCell ref="W30:AE30"/>
    <mergeCell ref="AK30:AO30"/>
    <mergeCell ref="X32:AB32"/>
    <mergeCell ref="AK32:AO32"/>
    <mergeCell ref="W28:AE28"/>
    <mergeCell ref="AK28:AO28"/>
    <mergeCell ref="L29:O29"/>
    <mergeCell ref="W29:AE29"/>
    <mergeCell ref="AK29:AO29"/>
    <mergeCell ref="BE5:BE32"/>
    <mergeCell ref="K5:AO5"/>
    <mergeCell ref="K6:AO6"/>
    <mergeCell ref="E14:AJ14"/>
    <mergeCell ref="E20:AN20"/>
    <mergeCell ref="AK23:AO23"/>
    <mergeCell ref="L25:O25"/>
    <mergeCell ref="W25:AE25"/>
    <mergeCell ref="AK25:AO25"/>
    <mergeCell ref="L26:O26"/>
    <mergeCell ref="W26:AE26"/>
    <mergeCell ref="AK26:AO26"/>
    <mergeCell ref="L27:O27"/>
    <mergeCell ref="W27:AE27"/>
    <mergeCell ref="AK27:AO27"/>
    <mergeCell ref="L28:O28"/>
  </mergeCells>
  <hyperlinks>
    <hyperlink ref="K1:S1" location="C2" display="1) Rekapitulace stavby"/>
    <hyperlink ref="W1:AI1" location="C51" display="2) Rekapitulace objektů stavby a soupisů prací"/>
    <hyperlink ref="A52" location="'01 - Technické zhodnocení'!C2" display="/"/>
    <hyperlink ref="A53" location="'02 - Opravy vnitřních pro...'!C2" display="/"/>
  </hyperlinks>
  <pageMargins left="0.58333330000000005" right="0.58333330000000005" top="0.58333330000000005" bottom="0.58333330000000005" header="0" footer="0"/>
  <pageSetup paperSize="9" fitToHeight="100" orientation="landscape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229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75" customWidth="1"/>
    <col min="7" max="7" width="8.6640625" customWidth="1"/>
    <col min="8" max="8" width="11.1640625" customWidth="1"/>
    <col min="9" max="9" width="12.6640625" style="108" customWidth="1"/>
    <col min="10" max="10" width="23.5" customWidth="1"/>
    <col min="11" max="11" width="15.5" customWidth="1"/>
    <col min="13" max="18" width="9.33203125" hidden="1"/>
    <col min="19" max="19" width="8.1640625" hidden="1" customWidth="1"/>
    <col min="20" max="20" width="29.6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70" ht="21.75" customHeight="1">
      <c r="A1" s="18"/>
      <c r="B1" s="109"/>
      <c r="C1" s="109"/>
      <c r="D1" s="110" t="s">
        <v>1</v>
      </c>
      <c r="E1" s="109"/>
      <c r="F1" s="111" t="s">
        <v>84</v>
      </c>
      <c r="G1" s="358" t="s">
        <v>85</v>
      </c>
      <c r="H1" s="358"/>
      <c r="I1" s="112"/>
      <c r="J1" s="111" t="s">
        <v>86</v>
      </c>
      <c r="K1" s="110" t="s">
        <v>87</v>
      </c>
      <c r="L1" s="111" t="s">
        <v>88</v>
      </c>
      <c r="M1" s="111"/>
      <c r="N1" s="111"/>
      <c r="O1" s="111"/>
      <c r="P1" s="111"/>
      <c r="Q1" s="111"/>
      <c r="R1" s="111"/>
      <c r="S1" s="111"/>
      <c r="T1" s="111"/>
      <c r="U1" s="17"/>
      <c r="V1" s="17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</row>
    <row r="2" spans="1:70" ht="36.950000000000003" customHeight="1">
      <c r="L2" s="349"/>
      <c r="M2" s="349"/>
      <c r="N2" s="349"/>
      <c r="O2" s="349"/>
      <c r="P2" s="349"/>
      <c r="Q2" s="349"/>
      <c r="R2" s="349"/>
      <c r="S2" s="349"/>
      <c r="T2" s="349"/>
      <c r="U2" s="349"/>
      <c r="V2" s="349"/>
      <c r="AT2" s="21" t="s">
        <v>79</v>
      </c>
    </row>
    <row r="3" spans="1:70" ht="6.95" customHeight="1">
      <c r="B3" s="22"/>
      <c r="C3" s="23"/>
      <c r="D3" s="23"/>
      <c r="E3" s="23"/>
      <c r="F3" s="23"/>
      <c r="G3" s="23"/>
      <c r="H3" s="23"/>
      <c r="I3" s="113"/>
      <c r="J3" s="23"/>
      <c r="K3" s="24"/>
      <c r="AT3" s="21" t="s">
        <v>80</v>
      </c>
    </row>
    <row r="4" spans="1:70" ht="36.950000000000003" customHeight="1">
      <c r="B4" s="25"/>
      <c r="C4" s="26"/>
      <c r="D4" s="27" t="s">
        <v>89</v>
      </c>
      <c r="E4" s="26"/>
      <c r="F4" s="26"/>
      <c r="G4" s="26"/>
      <c r="H4" s="26"/>
      <c r="I4" s="114"/>
      <c r="J4" s="26"/>
      <c r="K4" s="28"/>
      <c r="M4" s="29" t="s">
        <v>12</v>
      </c>
      <c r="AT4" s="21" t="s">
        <v>6</v>
      </c>
    </row>
    <row r="5" spans="1:70" ht="6.95" customHeight="1">
      <c r="B5" s="25"/>
      <c r="C5" s="26"/>
      <c r="D5" s="26"/>
      <c r="E5" s="26"/>
      <c r="F5" s="26"/>
      <c r="G5" s="26"/>
      <c r="H5" s="26"/>
      <c r="I5" s="114"/>
      <c r="J5" s="26"/>
      <c r="K5" s="28"/>
    </row>
    <row r="6" spans="1:70">
      <c r="B6" s="25"/>
      <c r="C6" s="26"/>
      <c r="D6" s="34" t="s">
        <v>18</v>
      </c>
      <c r="E6" s="26"/>
      <c r="F6" s="26"/>
      <c r="G6" s="26"/>
      <c r="H6" s="26"/>
      <c r="I6" s="114"/>
      <c r="J6" s="26"/>
      <c r="K6" s="28"/>
    </row>
    <row r="7" spans="1:70" ht="16.5" customHeight="1">
      <c r="B7" s="25"/>
      <c r="C7" s="26"/>
      <c r="D7" s="26"/>
      <c r="E7" s="350" t="str">
        <f>'Rekapitulace stavby'!K6</f>
        <v>Vnitřní úpravy domku zahradníků</v>
      </c>
      <c r="F7" s="351"/>
      <c r="G7" s="351"/>
      <c r="H7" s="351"/>
      <c r="I7" s="114"/>
      <c r="J7" s="26"/>
      <c r="K7" s="28"/>
    </row>
    <row r="8" spans="1:70" s="1" customFormat="1">
      <c r="B8" s="38"/>
      <c r="C8" s="39"/>
      <c r="D8" s="34" t="s">
        <v>90</v>
      </c>
      <c r="E8" s="39"/>
      <c r="F8" s="39"/>
      <c r="G8" s="39"/>
      <c r="H8" s="39"/>
      <c r="I8" s="115"/>
      <c r="J8" s="39"/>
      <c r="K8" s="42"/>
    </row>
    <row r="9" spans="1:70" s="1" customFormat="1" ht="36.950000000000003" customHeight="1">
      <c r="B9" s="38"/>
      <c r="C9" s="39"/>
      <c r="D9" s="39"/>
      <c r="E9" s="352" t="s">
        <v>91</v>
      </c>
      <c r="F9" s="353"/>
      <c r="G9" s="353"/>
      <c r="H9" s="353"/>
      <c r="I9" s="115"/>
      <c r="J9" s="39"/>
      <c r="K9" s="42"/>
    </row>
    <row r="10" spans="1:70" s="1" customFormat="1" ht="13.5">
      <c r="B10" s="38"/>
      <c r="C10" s="39"/>
      <c r="D10" s="39"/>
      <c r="E10" s="39"/>
      <c r="F10" s="39"/>
      <c r="G10" s="39"/>
      <c r="H10" s="39"/>
      <c r="I10" s="115"/>
      <c r="J10" s="39"/>
      <c r="K10" s="42"/>
    </row>
    <row r="11" spans="1:70" s="1" customFormat="1" ht="14.45" customHeight="1">
      <c r="B11" s="38"/>
      <c r="C11" s="39"/>
      <c r="D11" s="34" t="s">
        <v>20</v>
      </c>
      <c r="E11" s="39"/>
      <c r="F11" s="32" t="s">
        <v>21</v>
      </c>
      <c r="G11" s="39"/>
      <c r="H11" s="39"/>
      <c r="I11" s="116" t="s">
        <v>22</v>
      </c>
      <c r="J11" s="32" t="s">
        <v>21</v>
      </c>
      <c r="K11" s="42"/>
    </row>
    <row r="12" spans="1:70" s="1" customFormat="1" ht="14.45" customHeight="1">
      <c r="B12" s="38"/>
      <c r="C12" s="39"/>
      <c r="D12" s="34" t="s">
        <v>23</v>
      </c>
      <c r="E12" s="39"/>
      <c r="F12" s="32" t="s">
        <v>24</v>
      </c>
      <c r="G12" s="39"/>
      <c r="H12" s="39"/>
      <c r="I12" s="116" t="s">
        <v>25</v>
      </c>
      <c r="J12" s="117" t="str">
        <f>'Rekapitulace stavby'!AN8</f>
        <v>19.02.2018</v>
      </c>
      <c r="K12" s="42"/>
    </row>
    <row r="13" spans="1:70" s="1" customFormat="1" ht="10.9" customHeight="1">
      <c r="B13" s="38"/>
      <c r="C13" s="39"/>
      <c r="D13" s="39"/>
      <c r="E13" s="39"/>
      <c r="F13" s="39"/>
      <c r="G13" s="39"/>
      <c r="H13" s="39"/>
      <c r="I13" s="115"/>
      <c r="J13" s="39"/>
      <c r="K13" s="42"/>
    </row>
    <row r="14" spans="1:70" s="1" customFormat="1" ht="14.45" customHeight="1">
      <c r="B14" s="38"/>
      <c r="C14" s="39"/>
      <c r="D14" s="34" t="s">
        <v>27</v>
      </c>
      <c r="E14" s="39"/>
      <c r="F14" s="39"/>
      <c r="G14" s="39"/>
      <c r="H14" s="39"/>
      <c r="I14" s="116" t="s">
        <v>28</v>
      </c>
      <c r="J14" s="32" t="str">
        <f>IF('Rekapitulace stavby'!AN10="","",'Rekapitulace stavby'!AN10)</f>
        <v/>
      </c>
      <c r="K14" s="42"/>
    </row>
    <row r="15" spans="1:70" s="1" customFormat="1" ht="18" customHeight="1">
      <c r="B15" s="38"/>
      <c r="C15" s="39"/>
      <c r="D15" s="39"/>
      <c r="E15" s="32" t="str">
        <f>IF('Rekapitulace stavby'!E11="","",'Rekapitulace stavby'!E11)</f>
        <v xml:space="preserve"> </v>
      </c>
      <c r="F15" s="39"/>
      <c r="G15" s="39"/>
      <c r="H15" s="39"/>
      <c r="I15" s="116" t="s">
        <v>29</v>
      </c>
      <c r="J15" s="32" t="str">
        <f>IF('Rekapitulace stavby'!AN11="","",'Rekapitulace stavby'!AN11)</f>
        <v/>
      </c>
      <c r="K15" s="42"/>
    </row>
    <row r="16" spans="1:70" s="1" customFormat="1" ht="6.95" customHeight="1">
      <c r="B16" s="38"/>
      <c r="C16" s="39"/>
      <c r="D16" s="39"/>
      <c r="E16" s="39"/>
      <c r="F16" s="39"/>
      <c r="G16" s="39"/>
      <c r="H16" s="39"/>
      <c r="I16" s="115"/>
      <c r="J16" s="39"/>
      <c r="K16" s="42"/>
    </row>
    <row r="17" spans="2:11" s="1" customFormat="1" ht="14.45" customHeight="1">
      <c r="B17" s="38"/>
      <c r="C17" s="39"/>
      <c r="D17" s="34" t="s">
        <v>30</v>
      </c>
      <c r="E17" s="39"/>
      <c r="F17" s="39"/>
      <c r="G17" s="39"/>
      <c r="H17" s="39"/>
      <c r="I17" s="116" t="s">
        <v>28</v>
      </c>
      <c r="J17" s="32" t="str">
        <f>IF('Rekapitulace stavby'!AN13="Vyplň údaj","",IF('Rekapitulace stavby'!AN13="","",'Rekapitulace stavby'!AN13))</f>
        <v/>
      </c>
      <c r="K17" s="42"/>
    </row>
    <row r="18" spans="2:11" s="1" customFormat="1" ht="18" customHeight="1">
      <c r="B18" s="38"/>
      <c r="C18" s="39"/>
      <c r="D18" s="39"/>
      <c r="E18" s="32" t="str">
        <f>IF('Rekapitulace stavby'!E14="Vyplň údaj","",IF('Rekapitulace stavby'!E14="","",'Rekapitulace stavby'!E14))</f>
        <v/>
      </c>
      <c r="F18" s="39"/>
      <c r="G18" s="39"/>
      <c r="H18" s="39"/>
      <c r="I18" s="116" t="s">
        <v>29</v>
      </c>
      <c r="J18" s="32" t="str">
        <f>IF('Rekapitulace stavby'!AN14="Vyplň údaj","",IF('Rekapitulace stavby'!AN14="","",'Rekapitulace stavby'!AN14))</f>
        <v/>
      </c>
      <c r="K18" s="42"/>
    </row>
    <row r="19" spans="2:11" s="1" customFormat="1" ht="6.95" customHeight="1">
      <c r="B19" s="38"/>
      <c r="C19" s="39"/>
      <c r="D19" s="39"/>
      <c r="E19" s="39"/>
      <c r="F19" s="39"/>
      <c r="G19" s="39"/>
      <c r="H19" s="39"/>
      <c r="I19" s="115"/>
      <c r="J19" s="39"/>
      <c r="K19" s="42"/>
    </row>
    <row r="20" spans="2:11" s="1" customFormat="1" ht="14.45" customHeight="1">
      <c r="B20" s="38"/>
      <c r="C20" s="39"/>
      <c r="D20" s="34" t="s">
        <v>32</v>
      </c>
      <c r="E20" s="39"/>
      <c r="F20" s="39"/>
      <c r="G20" s="39"/>
      <c r="H20" s="39"/>
      <c r="I20" s="116" t="s">
        <v>28</v>
      </c>
      <c r="J20" s="32" t="str">
        <f>IF('Rekapitulace stavby'!AN16="","",'Rekapitulace stavby'!AN16)</f>
        <v/>
      </c>
      <c r="K20" s="42"/>
    </row>
    <row r="21" spans="2:11" s="1" customFormat="1" ht="18" customHeight="1">
      <c r="B21" s="38"/>
      <c r="C21" s="39"/>
      <c r="D21" s="39"/>
      <c r="E21" s="32" t="str">
        <f>IF('Rekapitulace stavby'!E17="","",'Rekapitulace stavby'!E17)</f>
        <v xml:space="preserve"> </v>
      </c>
      <c r="F21" s="39"/>
      <c r="G21" s="39"/>
      <c r="H21" s="39"/>
      <c r="I21" s="116" t="s">
        <v>29</v>
      </c>
      <c r="J21" s="32" t="str">
        <f>IF('Rekapitulace stavby'!AN17="","",'Rekapitulace stavby'!AN17)</f>
        <v/>
      </c>
      <c r="K21" s="42"/>
    </row>
    <row r="22" spans="2:11" s="1" customFormat="1" ht="6.95" customHeight="1">
      <c r="B22" s="38"/>
      <c r="C22" s="39"/>
      <c r="D22" s="39"/>
      <c r="E22" s="39"/>
      <c r="F22" s="39"/>
      <c r="G22" s="39"/>
      <c r="H22" s="39"/>
      <c r="I22" s="115"/>
      <c r="J22" s="39"/>
      <c r="K22" s="42"/>
    </row>
    <row r="23" spans="2:11" s="1" customFormat="1" ht="14.45" customHeight="1">
      <c r="B23" s="38"/>
      <c r="C23" s="39"/>
      <c r="D23" s="34" t="s">
        <v>34</v>
      </c>
      <c r="E23" s="39"/>
      <c r="F23" s="39"/>
      <c r="G23" s="39"/>
      <c r="H23" s="39"/>
      <c r="I23" s="115"/>
      <c r="J23" s="39"/>
      <c r="K23" s="42"/>
    </row>
    <row r="24" spans="2:11" s="6" customFormat="1" ht="16.5" customHeight="1">
      <c r="B24" s="118"/>
      <c r="C24" s="119"/>
      <c r="D24" s="119"/>
      <c r="E24" s="319" t="s">
        <v>21</v>
      </c>
      <c r="F24" s="319"/>
      <c r="G24" s="319"/>
      <c r="H24" s="319"/>
      <c r="I24" s="120"/>
      <c r="J24" s="119"/>
      <c r="K24" s="121"/>
    </row>
    <row r="25" spans="2:11" s="1" customFormat="1" ht="6.95" customHeight="1">
      <c r="B25" s="38"/>
      <c r="C25" s="39"/>
      <c r="D25" s="39"/>
      <c r="E25" s="39"/>
      <c r="F25" s="39"/>
      <c r="G25" s="39"/>
      <c r="H25" s="39"/>
      <c r="I25" s="115"/>
      <c r="J25" s="39"/>
      <c r="K25" s="42"/>
    </row>
    <row r="26" spans="2:11" s="1" customFormat="1" ht="6.95" customHeight="1">
      <c r="B26" s="38"/>
      <c r="C26" s="39"/>
      <c r="D26" s="82"/>
      <c r="E26" s="82"/>
      <c r="F26" s="82"/>
      <c r="G26" s="82"/>
      <c r="H26" s="82"/>
      <c r="I26" s="122"/>
      <c r="J26" s="82"/>
      <c r="K26" s="123"/>
    </row>
    <row r="27" spans="2:11" s="1" customFormat="1" ht="25.35" customHeight="1">
      <c r="B27" s="38"/>
      <c r="C27" s="39"/>
      <c r="D27" s="124" t="s">
        <v>36</v>
      </c>
      <c r="E27" s="39"/>
      <c r="F27" s="39"/>
      <c r="G27" s="39"/>
      <c r="H27" s="39"/>
      <c r="I27" s="115"/>
      <c r="J27" s="125">
        <f>ROUND(J94,2)</f>
        <v>0</v>
      </c>
      <c r="K27" s="42"/>
    </row>
    <row r="28" spans="2:11" s="1" customFormat="1" ht="6.95" customHeight="1">
      <c r="B28" s="38"/>
      <c r="C28" s="39"/>
      <c r="D28" s="82"/>
      <c r="E28" s="82"/>
      <c r="F28" s="82"/>
      <c r="G28" s="82"/>
      <c r="H28" s="82"/>
      <c r="I28" s="122"/>
      <c r="J28" s="82"/>
      <c r="K28" s="123"/>
    </row>
    <row r="29" spans="2:11" s="1" customFormat="1" ht="14.45" customHeight="1">
      <c r="B29" s="38"/>
      <c r="C29" s="39"/>
      <c r="D29" s="39"/>
      <c r="E29" s="39"/>
      <c r="F29" s="43" t="s">
        <v>38</v>
      </c>
      <c r="G29" s="39"/>
      <c r="H29" s="39"/>
      <c r="I29" s="126" t="s">
        <v>37</v>
      </c>
      <c r="J29" s="43" t="s">
        <v>39</v>
      </c>
      <c r="K29" s="42"/>
    </row>
    <row r="30" spans="2:11" s="1" customFormat="1" ht="14.45" customHeight="1">
      <c r="B30" s="38"/>
      <c r="C30" s="39"/>
      <c r="D30" s="46" t="s">
        <v>40</v>
      </c>
      <c r="E30" s="46" t="s">
        <v>41</v>
      </c>
      <c r="F30" s="127">
        <f>ROUND(SUM(BE94:BE228), 2)</f>
        <v>0</v>
      </c>
      <c r="G30" s="39"/>
      <c r="H30" s="39"/>
      <c r="I30" s="128">
        <v>0.21</v>
      </c>
      <c r="J30" s="127">
        <f>ROUND(ROUND((SUM(BE94:BE228)), 2)*I30, 2)</f>
        <v>0</v>
      </c>
      <c r="K30" s="42"/>
    </row>
    <row r="31" spans="2:11" s="1" customFormat="1" ht="14.45" customHeight="1">
      <c r="B31" s="38"/>
      <c r="C31" s="39"/>
      <c r="D31" s="39"/>
      <c r="E31" s="46" t="s">
        <v>42</v>
      </c>
      <c r="F31" s="127">
        <f>ROUND(SUM(BF94:BF228), 2)</f>
        <v>0</v>
      </c>
      <c r="G31" s="39"/>
      <c r="H31" s="39"/>
      <c r="I31" s="128">
        <v>0.15</v>
      </c>
      <c r="J31" s="127">
        <f>ROUND(ROUND((SUM(BF94:BF228)), 2)*I31, 2)</f>
        <v>0</v>
      </c>
      <c r="K31" s="42"/>
    </row>
    <row r="32" spans="2:11" s="1" customFormat="1" ht="14.45" hidden="1" customHeight="1">
      <c r="B32" s="38"/>
      <c r="C32" s="39"/>
      <c r="D32" s="39"/>
      <c r="E32" s="46" t="s">
        <v>43</v>
      </c>
      <c r="F32" s="127">
        <f>ROUND(SUM(BG94:BG228), 2)</f>
        <v>0</v>
      </c>
      <c r="G32" s="39"/>
      <c r="H32" s="39"/>
      <c r="I32" s="128">
        <v>0.21</v>
      </c>
      <c r="J32" s="127">
        <v>0</v>
      </c>
      <c r="K32" s="42"/>
    </row>
    <row r="33" spans="2:11" s="1" customFormat="1" ht="14.45" hidden="1" customHeight="1">
      <c r="B33" s="38"/>
      <c r="C33" s="39"/>
      <c r="D33" s="39"/>
      <c r="E33" s="46" t="s">
        <v>44</v>
      </c>
      <c r="F33" s="127">
        <f>ROUND(SUM(BH94:BH228), 2)</f>
        <v>0</v>
      </c>
      <c r="G33" s="39"/>
      <c r="H33" s="39"/>
      <c r="I33" s="128">
        <v>0.15</v>
      </c>
      <c r="J33" s="127">
        <v>0</v>
      </c>
      <c r="K33" s="42"/>
    </row>
    <row r="34" spans="2:11" s="1" customFormat="1" ht="14.45" hidden="1" customHeight="1">
      <c r="B34" s="38"/>
      <c r="C34" s="39"/>
      <c r="D34" s="39"/>
      <c r="E34" s="46" t="s">
        <v>45</v>
      </c>
      <c r="F34" s="127">
        <f>ROUND(SUM(BI94:BI228), 2)</f>
        <v>0</v>
      </c>
      <c r="G34" s="39"/>
      <c r="H34" s="39"/>
      <c r="I34" s="128">
        <v>0</v>
      </c>
      <c r="J34" s="127">
        <v>0</v>
      </c>
      <c r="K34" s="42"/>
    </row>
    <row r="35" spans="2:11" s="1" customFormat="1" ht="6.95" customHeight="1">
      <c r="B35" s="38"/>
      <c r="C35" s="39"/>
      <c r="D35" s="39"/>
      <c r="E35" s="39"/>
      <c r="F35" s="39"/>
      <c r="G35" s="39"/>
      <c r="H35" s="39"/>
      <c r="I35" s="115"/>
      <c r="J35" s="39"/>
      <c r="K35" s="42"/>
    </row>
    <row r="36" spans="2:11" s="1" customFormat="1" ht="25.35" customHeight="1">
      <c r="B36" s="38"/>
      <c r="C36" s="129"/>
      <c r="D36" s="130" t="s">
        <v>46</v>
      </c>
      <c r="E36" s="76"/>
      <c r="F36" s="76"/>
      <c r="G36" s="131" t="s">
        <v>47</v>
      </c>
      <c r="H36" s="132" t="s">
        <v>48</v>
      </c>
      <c r="I36" s="133"/>
      <c r="J36" s="134">
        <f>SUM(J27:J34)</f>
        <v>0</v>
      </c>
      <c r="K36" s="135"/>
    </row>
    <row r="37" spans="2:11" s="1" customFormat="1" ht="14.45" customHeight="1">
      <c r="B37" s="53"/>
      <c r="C37" s="54"/>
      <c r="D37" s="54"/>
      <c r="E37" s="54"/>
      <c r="F37" s="54"/>
      <c r="G37" s="54"/>
      <c r="H37" s="54"/>
      <c r="I37" s="136"/>
      <c r="J37" s="54"/>
      <c r="K37" s="55"/>
    </row>
    <row r="41" spans="2:11" s="1" customFormat="1" ht="6.95" customHeight="1">
      <c r="B41" s="137"/>
      <c r="C41" s="138"/>
      <c r="D41" s="138"/>
      <c r="E41" s="138"/>
      <c r="F41" s="138"/>
      <c r="G41" s="138"/>
      <c r="H41" s="138"/>
      <c r="I41" s="139"/>
      <c r="J41" s="138"/>
      <c r="K41" s="140"/>
    </row>
    <row r="42" spans="2:11" s="1" customFormat="1" ht="36.950000000000003" customHeight="1">
      <c r="B42" s="38"/>
      <c r="C42" s="27" t="s">
        <v>92</v>
      </c>
      <c r="D42" s="39"/>
      <c r="E42" s="39"/>
      <c r="F42" s="39"/>
      <c r="G42" s="39"/>
      <c r="H42" s="39"/>
      <c r="I42" s="115"/>
      <c r="J42" s="39"/>
      <c r="K42" s="42"/>
    </row>
    <row r="43" spans="2:11" s="1" customFormat="1" ht="6.95" customHeight="1">
      <c r="B43" s="38"/>
      <c r="C43" s="39"/>
      <c r="D43" s="39"/>
      <c r="E43" s="39"/>
      <c r="F43" s="39"/>
      <c r="G43" s="39"/>
      <c r="H43" s="39"/>
      <c r="I43" s="115"/>
      <c r="J43" s="39"/>
      <c r="K43" s="42"/>
    </row>
    <row r="44" spans="2:11" s="1" customFormat="1" ht="14.45" customHeight="1">
      <c r="B44" s="38"/>
      <c r="C44" s="34" t="s">
        <v>18</v>
      </c>
      <c r="D44" s="39"/>
      <c r="E44" s="39"/>
      <c r="F44" s="39"/>
      <c r="G44" s="39"/>
      <c r="H44" s="39"/>
      <c r="I44" s="115"/>
      <c r="J44" s="39"/>
      <c r="K44" s="42"/>
    </row>
    <row r="45" spans="2:11" s="1" customFormat="1" ht="16.5" customHeight="1">
      <c r="B45" s="38"/>
      <c r="C45" s="39"/>
      <c r="D45" s="39"/>
      <c r="E45" s="350" t="str">
        <f>E7</f>
        <v>Vnitřní úpravy domku zahradníků</v>
      </c>
      <c r="F45" s="351"/>
      <c r="G45" s="351"/>
      <c r="H45" s="351"/>
      <c r="I45" s="115"/>
      <c r="J45" s="39"/>
      <c r="K45" s="42"/>
    </row>
    <row r="46" spans="2:11" s="1" customFormat="1" ht="14.45" customHeight="1">
      <c r="B46" s="38"/>
      <c r="C46" s="34" t="s">
        <v>90</v>
      </c>
      <c r="D46" s="39"/>
      <c r="E46" s="39"/>
      <c r="F46" s="39"/>
      <c r="G46" s="39"/>
      <c r="H46" s="39"/>
      <c r="I46" s="115"/>
      <c r="J46" s="39"/>
      <c r="K46" s="42"/>
    </row>
    <row r="47" spans="2:11" s="1" customFormat="1" ht="17.25" customHeight="1">
      <c r="B47" s="38"/>
      <c r="C47" s="39"/>
      <c r="D47" s="39"/>
      <c r="E47" s="352" t="str">
        <f>E9</f>
        <v>01 - Technické zhodnocení</v>
      </c>
      <c r="F47" s="353"/>
      <c r="G47" s="353"/>
      <c r="H47" s="353"/>
      <c r="I47" s="115"/>
      <c r="J47" s="39"/>
      <c r="K47" s="42"/>
    </row>
    <row r="48" spans="2:11" s="1" customFormat="1" ht="6.95" customHeight="1">
      <c r="B48" s="38"/>
      <c r="C48" s="39"/>
      <c r="D48" s="39"/>
      <c r="E48" s="39"/>
      <c r="F48" s="39"/>
      <c r="G48" s="39"/>
      <c r="H48" s="39"/>
      <c r="I48" s="115"/>
      <c r="J48" s="39"/>
      <c r="K48" s="42"/>
    </row>
    <row r="49" spans="2:47" s="1" customFormat="1" ht="18" customHeight="1">
      <c r="B49" s="38"/>
      <c r="C49" s="34" t="s">
        <v>23</v>
      </c>
      <c r="D49" s="39"/>
      <c r="E49" s="39"/>
      <c r="F49" s="32" t="str">
        <f>F12</f>
        <v xml:space="preserve"> </v>
      </c>
      <c r="G49" s="39"/>
      <c r="H49" s="39"/>
      <c r="I49" s="116" t="s">
        <v>25</v>
      </c>
      <c r="J49" s="117" t="str">
        <f>IF(J12="","",J12)</f>
        <v>19.02.2018</v>
      </c>
      <c r="K49" s="42"/>
    </row>
    <row r="50" spans="2:47" s="1" customFormat="1" ht="6.95" customHeight="1">
      <c r="B50" s="38"/>
      <c r="C50" s="39"/>
      <c r="D50" s="39"/>
      <c r="E50" s="39"/>
      <c r="F50" s="39"/>
      <c r="G50" s="39"/>
      <c r="H50" s="39"/>
      <c r="I50" s="115"/>
      <c r="J50" s="39"/>
      <c r="K50" s="42"/>
    </row>
    <row r="51" spans="2:47" s="1" customFormat="1">
      <c r="B51" s="38"/>
      <c r="C51" s="34" t="s">
        <v>27</v>
      </c>
      <c r="D51" s="39"/>
      <c r="E51" s="39"/>
      <c r="F51" s="32" t="str">
        <f>E15</f>
        <v xml:space="preserve"> </v>
      </c>
      <c r="G51" s="39"/>
      <c r="H51" s="39"/>
      <c r="I51" s="116" t="s">
        <v>32</v>
      </c>
      <c r="J51" s="319" t="str">
        <f>E21</f>
        <v xml:space="preserve"> </v>
      </c>
      <c r="K51" s="42"/>
    </row>
    <row r="52" spans="2:47" s="1" customFormat="1" ht="14.45" customHeight="1">
      <c r="B52" s="38"/>
      <c r="C52" s="34" t="s">
        <v>30</v>
      </c>
      <c r="D52" s="39"/>
      <c r="E52" s="39"/>
      <c r="F52" s="32" t="str">
        <f>IF(E18="","",E18)</f>
        <v/>
      </c>
      <c r="G52" s="39"/>
      <c r="H52" s="39"/>
      <c r="I52" s="115"/>
      <c r="J52" s="354"/>
      <c r="K52" s="42"/>
    </row>
    <row r="53" spans="2:47" s="1" customFormat="1" ht="10.35" customHeight="1">
      <c r="B53" s="38"/>
      <c r="C53" s="39"/>
      <c r="D53" s="39"/>
      <c r="E53" s="39"/>
      <c r="F53" s="39"/>
      <c r="G53" s="39"/>
      <c r="H53" s="39"/>
      <c r="I53" s="115"/>
      <c r="J53" s="39"/>
      <c r="K53" s="42"/>
    </row>
    <row r="54" spans="2:47" s="1" customFormat="1" ht="29.25" customHeight="1">
      <c r="B54" s="38"/>
      <c r="C54" s="141" t="s">
        <v>93</v>
      </c>
      <c r="D54" s="129"/>
      <c r="E54" s="129"/>
      <c r="F54" s="129"/>
      <c r="G54" s="129"/>
      <c r="H54" s="129"/>
      <c r="I54" s="142"/>
      <c r="J54" s="143" t="s">
        <v>94</v>
      </c>
      <c r="K54" s="144"/>
    </row>
    <row r="55" spans="2:47" s="1" customFormat="1" ht="10.35" customHeight="1">
      <c r="B55" s="38"/>
      <c r="C55" s="39"/>
      <c r="D55" s="39"/>
      <c r="E55" s="39"/>
      <c r="F55" s="39"/>
      <c r="G55" s="39"/>
      <c r="H55" s="39"/>
      <c r="I55" s="115"/>
      <c r="J55" s="39"/>
      <c r="K55" s="42"/>
    </row>
    <row r="56" spans="2:47" s="1" customFormat="1" ht="29.25" customHeight="1">
      <c r="B56" s="38"/>
      <c r="C56" s="145" t="s">
        <v>95</v>
      </c>
      <c r="D56" s="39"/>
      <c r="E56" s="39"/>
      <c r="F56" s="39"/>
      <c r="G56" s="39"/>
      <c r="H56" s="39"/>
      <c r="I56" s="115"/>
      <c r="J56" s="125">
        <f>J94</f>
        <v>0</v>
      </c>
      <c r="K56" s="42"/>
      <c r="AU56" s="21" t="s">
        <v>96</v>
      </c>
    </row>
    <row r="57" spans="2:47" s="7" customFormat="1" ht="24.95" customHeight="1">
      <c r="B57" s="146"/>
      <c r="C57" s="147"/>
      <c r="D57" s="148" t="s">
        <v>97</v>
      </c>
      <c r="E57" s="149"/>
      <c r="F57" s="149"/>
      <c r="G57" s="149"/>
      <c r="H57" s="149"/>
      <c r="I57" s="150"/>
      <c r="J57" s="151">
        <f>J95</f>
        <v>0</v>
      </c>
      <c r="K57" s="152"/>
    </row>
    <row r="58" spans="2:47" s="8" customFormat="1" ht="19.899999999999999" customHeight="1">
      <c r="B58" s="153"/>
      <c r="C58" s="154"/>
      <c r="D58" s="155" t="s">
        <v>98</v>
      </c>
      <c r="E58" s="156"/>
      <c r="F58" s="156"/>
      <c r="G58" s="156"/>
      <c r="H58" s="156"/>
      <c r="I58" s="157"/>
      <c r="J58" s="158">
        <f>J96</f>
        <v>0</v>
      </c>
      <c r="K58" s="159"/>
    </row>
    <row r="59" spans="2:47" s="8" customFormat="1" ht="19.899999999999999" customHeight="1">
      <c r="B59" s="153"/>
      <c r="C59" s="154"/>
      <c r="D59" s="155" t="s">
        <v>99</v>
      </c>
      <c r="E59" s="156"/>
      <c r="F59" s="156"/>
      <c r="G59" s="156"/>
      <c r="H59" s="156"/>
      <c r="I59" s="157"/>
      <c r="J59" s="158">
        <f>J105</f>
        <v>0</v>
      </c>
      <c r="K59" s="159"/>
    </row>
    <row r="60" spans="2:47" s="8" customFormat="1" ht="19.899999999999999" customHeight="1">
      <c r="B60" s="153"/>
      <c r="C60" s="154"/>
      <c r="D60" s="155" t="s">
        <v>100</v>
      </c>
      <c r="E60" s="156"/>
      <c r="F60" s="156"/>
      <c r="G60" s="156"/>
      <c r="H60" s="156"/>
      <c r="I60" s="157"/>
      <c r="J60" s="158">
        <f>J111</f>
        <v>0</v>
      </c>
      <c r="K60" s="159"/>
    </row>
    <row r="61" spans="2:47" s="7" customFormat="1" ht="24.95" customHeight="1">
      <c r="B61" s="146"/>
      <c r="C61" s="147"/>
      <c r="D61" s="148" t="s">
        <v>101</v>
      </c>
      <c r="E61" s="149"/>
      <c r="F61" s="149"/>
      <c r="G61" s="149"/>
      <c r="H61" s="149"/>
      <c r="I61" s="150"/>
      <c r="J61" s="151">
        <f>J113</f>
        <v>0</v>
      </c>
      <c r="K61" s="152"/>
    </row>
    <row r="62" spans="2:47" s="8" customFormat="1" ht="19.899999999999999" customHeight="1">
      <c r="B62" s="153"/>
      <c r="C62" s="154"/>
      <c r="D62" s="155" t="s">
        <v>102</v>
      </c>
      <c r="E62" s="156"/>
      <c r="F62" s="156"/>
      <c r="G62" s="156"/>
      <c r="H62" s="156"/>
      <c r="I62" s="157"/>
      <c r="J62" s="158">
        <f>J114</f>
        <v>0</v>
      </c>
      <c r="K62" s="159"/>
    </row>
    <row r="63" spans="2:47" s="8" customFormat="1" ht="19.899999999999999" customHeight="1">
      <c r="B63" s="153"/>
      <c r="C63" s="154"/>
      <c r="D63" s="155" t="s">
        <v>103</v>
      </c>
      <c r="E63" s="156"/>
      <c r="F63" s="156"/>
      <c r="G63" s="156"/>
      <c r="H63" s="156"/>
      <c r="I63" s="157"/>
      <c r="J63" s="158">
        <f>J120</f>
        <v>0</v>
      </c>
      <c r="K63" s="159"/>
    </row>
    <row r="64" spans="2:47" s="8" customFormat="1" ht="19.899999999999999" customHeight="1">
      <c r="B64" s="153"/>
      <c r="C64" s="154"/>
      <c r="D64" s="155" t="s">
        <v>104</v>
      </c>
      <c r="E64" s="156"/>
      <c r="F64" s="156"/>
      <c r="G64" s="156"/>
      <c r="H64" s="156"/>
      <c r="I64" s="157"/>
      <c r="J64" s="158">
        <f>J130</f>
        <v>0</v>
      </c>
      <c r="K64" s="159"/>
    </row>
    <row r="65" spans="2:12" s="8" customFormat="1" ht="19.899999999999999" customHeight="1">
      <c r="B65" s="153"/>
      <c r="C65" s="154"/>
      <c r="D65" s="155" t="s">
        <v>105</v>
      </c>
      <c r="E65" s="156"/>
      <c r="F65" s="156"/>
      <c r="G65" s="156"/>
      <c r="H65" s="156"/>
      <c r="I65" s="157"/>
      <c r="J65" s="158">
        <f>J142</f>
        <v>0</v>
      </c>
      <c r="K65" s="159"/>
    </row>
    <row r="66" spans="2:12" s="8" customFormat="1" ht="19.899999999999999" customHeight="1">
      <c r="B66" s="153"/>
      <c r="C66" s="154"/>
      <c r="D66" s="155" t="s">
        <v>106</v>
      </c>
      <c r="E66" s="156"/>
      <c r="F66" s="156"/>
      <c r="G66" s="156"/>
      <c r="H66" s="156"/>
      <c r="I66" s="157"/>
      <c r="J66" s="158">
        <f>J158</f>
        <v>0</v>
      </c>
      <c r="K66" s="159"/>
    </row>
    <row r="67" spans="2:12" s="8" customFormat="1" ht="19.899999999999999" customHeight="1">
      <c r="B67" s="153"/>
      <c r="C67" s="154"/>
      <c r="D67" s="155" t="s">
        <v>107</v>
      </c>
      <c r="E67" s="156"/>
      <c r="F67" s="156"/>
      <c r="G67" s="156"/>
      <c r="H67" s="156"/>
      <c r="I67" s="157"/>
      <c r="J67" s="158">
        <f>J167</f>
        <v>0</v>
      </c>
      <c r="K67" s="159"/>
    </row>
    <row r="68" spans="2:12" s="8" customFormat="1" ht="19.899999999999999" customHeight="1">
      <c r="B68" s="153"/>
      <c r="C68" s="154"/>
      <c r="D68" s="155" t="s">
        <v>108</v>
      </c>
      <c r="E68" s="156"/>
      <c r="F68" s="156"/>
      <c r="G68" s="156"/>
      <c r="H68" s="156"/>
      <c r="I68" s="157"/>
      <c r="J68" s="158">
        <f>J183</f>
        <v>0</v>
      </c>
      <c r="K68" s="159"/>
    </row>
    <row r="69" spans="2:12" s="8" customFormat="1" ht="19.899999999999999" customHeight="1">
      <c r="B69" s="153"/>
      <c r="C69" s="154"/>
      <c r="D69" s="155" t="s">
        <v>109</v>
      </c>
      <c r="E69" s="156"/>
      <c r="F69" s="156"/>
      <c r="G69" s="156"/>
      <c r="H69" s="156"/>
      <c r="I69" s="157"/>
      <c r="J69" s="158">
        <f>J196</f>
        <v>0</v>
      </c>
      <c r="K69" s="159"/>
    </row>
    <row r="70" spans="2:12" s="8" customFormat="1" ht="19.899999999999999" customHeight="1">
      <c r="B70" s="153"/>
      <c r="C70" s="154"/>
      <c r="D70" s="155" t="s">
        <v>110</v>
      </c>
      <c r="E70" s="156"/>
      <c r="F70" s="156"/>
      <c r="G70" s="156"/>
      <c r="H70" s="156"/>
      <c r="I70" s="157"/>
      <c r="J70" s="158">
        <f>J208</f>
        <v>0</v>
      </c>
      <c r="K70" s="159"/>
    </row>
    <row r="71" spans="2:12" s="8" customFormat="1" ht="19.899999999999999" customHeight="1">
      <c r="B71" s="153"/>
      <c r="C71" s="154"/>
      <c r="D71" s="155" t="s">
        <v>111</v>
      </c>
      <c r="E71" s="156"/>
      <c r="F71" s="156"/>
      <c r="G71" s="156"/>
      <c r="H71" s="156"/>
      <c r="I71" s="157"/>
      <c r="J71" s="158">
        <f>J221</f>
        <v>0</v>
      </c>
      <c r="K71" s="159"/>
    </row>
    <row r="72" spans="2:12" s="7" customFormat="1" ht="24.95" customHeight="1">
      <c r="B72" s="146"/>
      <c r="C72" s="147"/>
      <c r="D72" s="148" t="s">
        <v>112</v>
      </c>
      <c r="E72" s="149"/>
      <c r="F72" s="149"/>
      <c r="G72" s="149"/>
      <c r="H72" s="149"/>
      <c r="I72" s="150"/>
      <c r="J72" s="151">
        <f>J224</f>
        <v>0</v>
      </c>
      <c r="K72" s="152"/>
    </row>
    <row r="73" spans="2:12" s="8" customFormat="1" ht="19.899999999999999" customHeight="1">
      <c r="B73" s="153"/>
      <c r="C73" s="154"/>
      <c r="D73" s="155" t="s">
        <v>113</v>
      </c>
      <c r="E73" s="156"/>
      <c r="F73" s="156"/>
      <c r="G73" s="156"/>
      <c r="H73" s="156"/>
      <c r="I73" s="157"/>
      <c r="J73" s="158">
        <f>J225</f>
        <v>0</v>
      </c>
      <c r="K73" s="159"/>
    </row>
    <row r="74" spans="2:12" s="8" customFormat="1" ht="19.899999999999999" customHeight="1">
      <c r="B74" s="153"/>
      <c r="C74" s="154"/>
      <c r="D74" s="155" t="s">
        <v>114</v>
      </c>
      <c r="E74" s="156"/>
      <c r="F74" s="156"/>
      <c r="G74" s="156"/>
      <c r="H74" s="156"/>
      <c r="I74" s="157"/>
      <c r="J74" s="158">
        <f>J227</f>
        <v>0</v>
      </c>
      <c r="K74" s="159"/>
    </row>
    <row r="75" spans="2:12" s="1" customFormat="1" ht="21.75" customHeight="1">
      <c r="B75" s="38"/>
      <c r="C75" s="39"/>
      <c r="D75" s="39"/>
      <c r="E75" s="39"/>
      <c r="F75" s="39"/>
      <c r="G75" s="39"/>
      <c r="H75" s="39"/>
      <c r="I75" s="115"/>
      <c r="J75" s="39"/>
      <c r="K75" s="42"/>
    </row>
    <row r="76" spans="2:12" s="1" customFormat="1" ht="6.95" customHeight="1">
      <c r="B76" s="53"/>
      <c r="C76" s="54"/>
      <c r="D76" s="54"/>
      <c r="E76" s="54"/>
      <c r="F76" s="54"/>
      <c r="G76" s="54"/>
      <c r="H76" s="54"/>
      <c r="I76" s="136"/>
      <c r="J76" s="54"/>
      <c r="K76" s="55"/>
    </row>
    <row r="80" spans="2:12" s="1" customFormat="1" ht="6.95" customHeight="1">
      <c r="B80" s="56"/>
      <c r="C80" s="57"/>
      <c r="D80" s="57"/>
      <c r="E80" s="57"/>
      <c r="F80" s="57"/>
      <c r="G80" s="57"/>
      <c r="H80" s="57"/>
      <c r="I80" s="139"/>
      <c r="J80" s="57"/>
      <c r="K80" s="57"/>
      <c r="L80" s="58"/>
    </row>
    <row r="81" spans="2:63" s="1" customFormat="1" ht="36.950000000000003" customHeight="1">
      <c r="B81" s="38"/>
      <c r="C81" s="59" t="s">
        <v>115</v>
      </c>
      <c r="D81" s="60"/>
      <c r="E81" s="60"/>
      <c r="F81" s="60"/>
      <c r="G81" s="60"/>
      <c r="H81" s="60"/>
      <c r="I81" s="160"/>
      <c r="J81" s="60"/>
      <c r="K81" s="60"/>
      <c r="L81" s="58"/>
    </row>
    <row r="82" spans="2:63" s="1" customFormat="1" ht="6.95" customHeight="1">
      <c r="B82" s="38"/>
      <c r="C82" s="60"/>
      <c r="D82" s="60"/>
      <c r="E82" s="60"/>
      <c r="F82" s="60"/>
      <c r="G82" s="60"/>
      <c r="H82" s="60"/>
      <c r="I82" s="160"/>
      <c r="J82" s="60"/>
      <c r="K82" s="60"/>
      <c r="L82" s="58"/>
    </row>
    <row r="83" spans="2:63" s="1" customFormat="1" ht="14.45" customHeight="1">
      <c r="B83" s="38"/>
      <c r="C83" s="62" t="s">
        <v>18</v>
      </c>
      <c r="D83" s="60"/>
      <c r="E83" s="60"/>
      <c r="F83" s="60"/>
      <c r="G83" s="60"/>
      <c r="H83" s="60"/>
      <c r="I83" s="160"/>
      <c r="J83" s="60"/>
      <c r="K83" s="60"/>
      <c r="L83" s="58"/>
    </row>
    <row r="84" spans="2:63" s="1" customFormat="1" ht="16.5" customHeight="1">
      <c r="B84" s="38"/>
      <c r="C84" s="60"/>
      <c r="D84" s="60"/>
      <c r="E84" s="355" t="str">
        <f>E7</f>
        <v>Vnitřní úpravy domku zahradníků</v>
      </c>
      <c r="F84" s="356"/>
      <c r="G84" s="356"/>
      <c r="H84" s="356"/>
      <c r="I84" s="160"/>
      <c r="J84" s="60"/>
      <c r="K84" s="60"/>
      <c r="L84" s="58"/>
    </row>
    <row r="85" spans="2:63" s="1" customFormat="1" ht="14.45" customHeight="1">
      <c r="B85" s="38"/>
      <c r="C85" s="62" t="s">
        <v>90</v>
      </c>
      <c r="D85" s="60"/>
      <c r="E85" s="60"/>
      <c r="F85" s="60"/>
      <c r="G85" s="60"/>
      <c r="H85" s="60"/>
      <c r="I85" s="160"/>
      <c r="J85" s="60"/>
      <c r="K85" s="60"/>
      <c r="L85" s="58"/>
    </row>
    <row r="86" spans="2:63" s="1" customFormat="1" ht="17.25" customHeight="1">
      <c r="B86" s="38"/>
      <c r="C86" s="60"/>
      <c r="D86" s="60"/>
      <c r="E86" s="330" t="str">
        <f>E9</f>
        <v>01 - Technické zhodnocení</v>
      </c>
      <c r="F86" s="357"/>
      <c r="G86" s="357"/>
      <c r="H86" s="357"/>
      <c r="I86" s="160"/>
      <c r="J86" s="60"/>
      <c r="K86" s="60"/>
      <c r="L86" s="58"/>
    </row>
    <row r="87" spans="2:63" s="1" customFormat="1" ht="6.95" customHeight="1">
      <c r="B87" s="38"/>
      <c r="C87" s="60"/>
      <c r="D87" s="60"/>
      <c r="E87" s="60"/>
      <c r="F87" s="60"/>
      <c r="G87" s="60"/>
      <c r="H87" s="60"/>
      <c r="I87" s="160"/>
      <c r="J87" s="60"/>
      <c r="K87" s="60"/>
      <c r="L87" s="58"/>
    </row>
    <row r="88" spans="2:63" s="1" customFormat="1" ht="18" customHeight="1">
      <c r="B88" s="38"/>
      <c r="C88" s="62" t="s">
        <v>23</v>
      </c>
      <c r="D88" s="60"/>
      <c r="E88" s="60"/>
      <c r="F88" s="161" t="str">
        <f>F12</f>
        <v xml:space="preserve"> </v>
      </c>
      <c r="G88" s="60"/>
      <c r="H88" s="60"/>
      <c r="I88" s="162" t="s">
        <v>25</v>
      </c>
      <c r="J88" s="70" t="str">
        <f>IF(J12="","",J12)</f>
        <v>19.02.2018</v>
      </c>
      <c r="K88" s="60"/>
      <c r="L88" s="58"/>
    </row>
    <row r="89" spans="2:63" s="1" customFormat="1" ht="6.95" customHeight="1">
      <c r="B89" s="38"/>
      <c r="C89" s="60"/>
      <c r="D89" s="60"/>
      <c r="E89" s="60"/>
      <c r="F89" s="60"/>
      <c r="G89" s="60"/>
      <c r="H89" s="60"/>
      <c r="I89" s="160"/>
      <c r="J89" s="60"/>
      <c r="K89" s="60"/>
      <c r="L89" s="58"/>
    </row>
    <row r="90" spans="2:63" s="1" customFormat="1">
      <c r="B90" s="38"/>
      <c r="C90" s="62" t="s">
        <v>27</v>
      </c>
      <c r="D90" s="60"/>
      <c r="E90" s="60"/>
      <c r="F90" s="161" t="str">
        <f>E15</f>
        <v xml:space="preserve"> </v>
      </c>
      <c r="G90" s="60"/>
      <c r="H90" s="60"/>
      <c r="I90" s="162" t="s">
        <v>32</v>
      </c>
      <c r="J90" s="161" t="str">
        <f>E21</f>
        <v xml:space="preserve"> </v>
      </c>
      <c r="K90" s="60"/>
      <c r="L90" s="58"/>
    </row>
    <row r="91" spans="2:63" s="1" customFormat="1" ht="14.45" customHeight="1">
      <c r="B91" s="38"/>
      <c r="C91" s="62" t="s">
        <v>30</v>
      </c>
      <c r="D91" s="60"/>
      <c r="E91" s="60"/>
      <c r="F91" s="161" t="str">
        <f>IF(E18="","",E18)</f>
        <v/>
      </c>
      <c r="G91" s="60"/>
      <c r="H91" s="60"/>
      <c r="I91" s="160"/>
      <c r="J91" s="60"/>
      <c r="K91" s="60"/>
      <c r="L91" s="58"/>
    </row>
    <row r="92" spans="2:63" s="1" customFormat="1" ht="10.35" customHeight="1">
      <c r="B92" s="38"/>
      <c r="C92" s="60"/>
      <c r="D92" s="60"/>
      <c r="E92" s="60"/>
      <c r="F92" s="60"/>
      <c r="G92" s="60"/>
      <c r="H92" s="60"/>
      <c r="I92" s="160"/>
      <c r="J92" s="60"/>
      <c r="K92" s="60"/>
      <c r="L92" s="58"/>
    </row>
    <row r="93" spans="2:63" s="9" customFormat="1" ht="29.25" customHeight="1">
      <c r="B93" s="163"/>
      <c r="C93" s="164" t="s">
        <v>116</v>
      </c>
      <c r="D93" s="165" t="s">
        <v>55</v>
      </c>
      <c r="E93" s="165" t="s">
        <v>51</v>
      </c>
      <c r="F93" s="165" t="s">
        <v>117</v>
      </c>
      <c r="G93" s="165" t="s">
        <v>118</v>
      </c>
      <c r="H93" s="165" t="s">
        <v>119</v>
      </c>
      <c r="I93" s="166" t="s">
        <v>120</v>
      </c>
      <c r="J93" s="165" t="s">
        <v>94</v>
      </c>
      <c r="K93" s="167" t="s">
        <v>121</v>
      </c>
      <c r="L93" s="168"/>
      <c r="M93" s="78" t="s">
        <v>122</v>
      </c>
      <c r="N93" s="79" t="s">
        <v>40</v>
      </c>
      <c r="O93" s="79" t="s">
        <v>123</v>
      </c>
      <c r="P93" s="79" t="s">
        <v>124</v>
      </c>
      <c r="Q93" s="79" t="s">
        <v>125</v>
      </c>
      <c r="R93" s="79" t="s">
        <v>126</v>
      </c>
      <c r="S93" s="79" t="s">
        <v>127</v>
      </c>
      <c r="T93" s="80" t="s">
        <v>128</v>
      </c>
    </row>
    <row r="94" spans="2:63" s="1" customFormat="1" ht="29.25" customHeight="1">
      <c r="B94" s="38"/>
      <c r="C94" s="84" t="s">
        <v>95</v>
      </c>
      <c r="D94" s="60"/>
      <c r="E94" s="60"/>
      <c r="F94" s="60"/>
      <c r="G94" s="60"/>
      <c r="H94" s="60"/>
      <c r="I94" s="160"/>
      <c r="J94" s="169">
        <f>BK94</f>
        <v>0</v>
      </c>
      <c r="K94" s="60"/>
      <c r="L94" s="58"/>
      <c r="M94" s="81"/>
      <c r="N94" s="82"/>
      <c r="O94" s="82"/>
      <c r="P94" s="170">
        <f>P95+P113+P224</f>
        <v>0</v>
      </c>
      <c r="Q94" s="82"/>
      <c r="R94" s="170">
        <f>R95+R113+R224</f>
        <v>1.5066028</v>
      </c>
      <c r="S94" s="82"/>
      <c r="T94" s="171">
        <f>T95+T113+T224</f>
        <v>1.06701</v>
      </c>
      <c r="AT94" s="21" t="s">
        <v>69</v>
      </c>
      <c r="AU94" s="21" t="s">
        <v>96</v>
      </c>
      <c r="BK94" s="172">
        <f>BK95+BK113+BK224</f>
        <v>0</v>
      </c>
    </row>
    <row r="95" spans="2:63" s="10" customFormat="1" ht="37.35" customHeight="1">
      <c r="B95" s="173"/>
      <c r="C95" s="174"/>
      <c r="D95" s="175" t="s">
        <v>69</v>
      </c>
      <c r="E95" s="176" t="s">
        <v>129</v>
      </c>
      <c r="F95" s="176" t="s">
        <v>130</v>
      </c>
      <c r="G95" s="174"/>
      <c r="H95" s="174"/>
      <c r="I95" s="177"/>
      <c r="J95" s="178">
        <f>BK95</f>
        <v>0</v>
      </c>
      <c r="K95" s="174"/>
      <c r="L95" s="179"/>
      <c r="M95" s="180"/>
      <c r="N95" s="181"/>
      <c r="O95" s="181"/>
      <c r="P95" s="182">
        <f>P96+P105+P111</f>
        <v>0</v>
      </c>
      <c r="Q95" s="181"/>
      <c r="R95" s="182">
        <f>R96+R105+R111</f>
        <v>0.71908500000000009</v>
      </c>
      <c r="S95" s="181"/>
      <c r="T95" s="183">
        <f>T96+T105+T111</f>
        <v>0</v>
      </c>
      <c r="AR95" s="184" t="s">
        <v>78</v>
      </c>
      <c r="AT95" s="185" t="s">
        <v>69</v>
      </c>
      <c r="AU95" s="185" t="s">
        <v>70</v>
      </c>
      <c r="AY95" s="184" t="s">
        <v>131</v>
      </c>
      <c r="BK95" s="186">
        <f>BK96+BK105+BK111</f>
        <v>0</v>
      </c>
    </row>
    <row r="96" spans="2:63" s="10" customFormat="1" ht="19.899999999999999" customHeight="1">
      <c r="B96" s="173"/>
      <c r="C96" s="174"/>
      <c r="D96" s="187" t="s">
        <v>69</v>
      </c>
      <c r="E96" s="188" t="s">
        <v>132</v>
      </c>
      <c r="F96" s="188" t="s">
        <v>133</v>
      </c>
      <c r="G96" s="174"/>
      <c r="H96" s="174"/>
      <c r="I96" s="177"/>
      <c r="J96" s="189">
        <f>BK96</f>
        <v>0</v>
      </c>
      <c r="K96" s="174"/>
      <c r="L96" s="179"/>
      <c r="M96" s="180"/>
      <c r="N96" s="181"/>
      <c r="O96" s="181"/>
      <c r="P96" s="182">
        <f>SUM(P97:P104)</f>
        <v>0</v>
      </c>
      <c r="Q96" s="181"/>
      <c r="R96" s="182">
        <f>SUM(R97:R104)</f>
        <v>0.71908500000000009</v>
      </c>
      <c r="S96" s="181"/>
      <c r="T96" s="183">
        <f>SUM(T97:T104)</f>
        <v>0</v>
      </c>
      <c r="AR96" s="184" t="s">
        <v>78</v>
      </c>
      <c r="AT96" s="185" t="s">
        <v>69</v>
      </c>
      <c r="AU96" s="185" t="s">
        <v>78</v>
      </c>
      <c r="AY96" s="184" t="s">
        <v>131</v>
      </c>
      <c r="BK96" s="186">
        <f>SUM(BK97:BK104)</f>
        <v>0</v>
      </c>
    </row>
    <row r="97" spans="2:65" s="1" customFormat="1" ht="25.5" customHeight="1">
      <c r="B97" s="38"/>
      <c r="C97" s="190" t="s">
        <v>78</v>
      </c>
      <c r="D97" s="190" t="s">
        <v>134</v>
      </c>
      <c r="E97" s="191" t="s">
        <v>135</v>
      </c>
      <c r="F97" s="192" t="s">
        <v>136</v>
      </c>
      <c r="G97" s="193" t="s">
        <v>137</v>
      </c>
      <c r="H97" s="194">
        <v>20.100000000000001</v>
      </c>
      <c r="I97" s="195"/>
      <c r="J97" s="196">
        <f>ROUND(I97*H97,2)</f>
        <v>0</v>
      </c>
      <c r="K97" s="192" t="s">
        <v>138</v>
      </c>
      <c r="L97" s="58"/>
      <c r="M97" s="197" t="s">
        <v>21</v>
      </c>
      <c r="N97" s="198" t="s">
        <v>41</v>
      </c>
      <c r="O97" s="39"/>
      <c r="P97" s="199">
        <f>O97*H97</f>
        <v>0</v>
      </c>
      <c r="Q97" s="199">
        <v>2.7999999999999998E-4</v>
      </c>
      <c r="R97" s="199">
        <f>Q97*H97</f>
        <v>5.6280000000000002E-3</v>
      </c>
      <c r="S97" s="199">
        <v>0</v>
      </c>
      <c r="T97" s="200">
        <f>S97*H97</f>
        <v>0</v>
      </c>
      <c r="AR97" s="21" t="s">
        <v>139</v>
      </c>
      <c r="AT97" s="21" t="s">
        <v>134</v>
      </c>
      <c r="AU97" s="21" t="s">
        <v>80</v>
      </c>
      <c r="AY97" s="21" t="s">
        <v>131</v>
      </c>
      <c r="BE97" s="201">
        <f>IF(N97="základní",J97,0)</f>
        <v>0</v>
      </c>
      <c r="BF97" s="201">
        <f>IF(N97="snížená",J97,0)</f>
        <v>0</v>
      </c>
      <c r="BG97" s="201">
        <f>IF(N97="zákl. přenesená",J97,0)</f>
        <v>0</v>
      </c>
      <c r="BH97" s="201">
        <f>IF(N97="sníž. přenesená",J97,0)</f>
        <v>0</v>
      </c>
      <c r="BI97" s="201">
        <f>IF(N97="nulová",J97,0)</f>
        <v>0</v>
      </c>
      <c r="BJ97" s="21" t="s">
        <v>78</v>
      </c>
      <c r="BK97" s="201">
        <f>ROUND(I97*H97,2)</f>
        <v>0</v>
      </c>
      <c r="BL97" s="21" t="s">
        <v>139</v>
      </c>
      <c r="BM97" s="21" t="s">
        <v>140</v>
      </c>
    </row>
    <row r="98" spans="2:65" s="1" customFormat="1" ht="16.5" customHeight="1">
      <c r="B98" s="38"/>
      <c r="C98" s="202" t="s">
        <v>80</v>
      </c>
      <c r="D98" s="202" t="s">
        <v>141</v>
      </c>
      <c r="E98" s="203" t="s">
        <v>142</v>
      </c>
      <c r="F98" s="204" t="s">
        <v>143</v>
      </c>
      <c r="G98" s="205" t="s">
        <v>144</v>
      </c>
      <c r="H98" s="206">
        <v>16.940000000000001</v>
      </c>
      <c r="I98" s="207"/>
      <c r="J98" s="208">
        <f>ROUND(I98*H98,2)</f>
        <v>0</v>
      </c>
      <c r="K98" s="204" t="s">
        <v>138</v>
      </c>
      <c r="L98" s="209"/>
      <c r="M98" s="210" t="s">
        <v>21</v>
      </c>
      <c r="N98" s="211" t="s">
        <v>41</v>
      </c>
      <c r="O98" s="39"/>
      <c r="P98" s="199">
        <f>O98*H98</f>
        <v>0</v>
      </c>
      <c r="Q98" s="199">
        <v>1.8200000000000001E-2</v>
      </c>
      <c r="R98" s="199">
        <f>Q98*H98</f>
        <v>0.30830800000000003</v>
      </c>
      <c r="S98" s="199">
        <v>0</v>
      </c>
      <c r="T98" s="200">
        <f>S98*H98</f>
        <v>0</v>
      </c>
      <c r="AR98" s="21" t="s">
        <v>145</v>
      </c>
      <c r="AT98" s="21" t="s">
        <v>141</v>
      </c>
      <c r="AU98" s="21" t="s">
        <v>80</v>
      </c>
      <c r="AY98" s="21" t="s">
        <v>131</v>
      </c>
      <c r="BE98" s="201">
        <f>IF(N98="základní",J98,0)</f>
        <v>0</v>
      </c>
      <c r="BF98" s="201">
        <f>IF(N98="snížená",J98,0)</f>
        <v>0</v>
      </c>
      <c r="BG98" s="201">
        <f>IF(N98="zákl. přenesená",J98,0)</f>
        <v>0</v>
      </c>
      <c r="BH98" s="201">
        <f>IF(N98="sníž. přenesená",J98,0)</f>
        <v>0</v>
      </c>
      <c r="BI98" s="201">
        <f>IF(N98="nulová",J98,0)</f>
        <v>0</v>
      </c>
      <c r="BJ98" s="21" t="s">
        <v>78</v>
      </c>
      <c r="BK98" s="201">
        <f>ROUND(I98*H98,2)</f>
        <v>0</v>
      </c>
      <c r="BL98" s="21" t="s">
        <v>139</v>
      </c>
      <c r="BM98" s="21" t="s">
        <v>146</v>
      </c>
    </row>
    <row r="99" spans="2:65" s="11" customFormat="1" ht="13.5">
      <c r="B99" s="212"/>
      <c r="C99" s="213"/>
      <c r="D99" s="214" t="s">
        <v>147</v>
      </c>
      <c r="E99" s="213"/>
      <c r="F99" s="215" t="s">
        <v>148</v>
      </c>
      <c r="G99" s="213"/>
      <c r="H99" s="216">
        <v>16.940000000000001</v>
      </c>
      <c r="I99" s="217"/>
      <c r="J99" s="213"/>
      <c r="K99" s="213"/>
      <c r="L99" s="218"/>
      <c r="M99" s="219"/>
      <c r="N99" s="220"/>
      <c r="O99" s="220"/>
      <c r="P99" s="220"/>
      <c r="Q99" s="220"/>
      <c r="R99" s="220"/>
      <c r="S99" s="220"/>
      <c r="T99" s="221"/>
      <c r="AT99" s="222" t="s">
        <v>147</v>
      </c>
      <c r="AU99" s="222" t="s">
        <v>80</v>
      </c>
      <c r="AV99" s="11" t="s">
        <v>80</v>
      </c>
      <c r="AW99" s="11" t="s">
        <v>6</v>
      </c>
      <c r="AX99" s="11" t="s">
        <v>78</v>
      </c>
      <c r="AY99" s="222" t="s">
        <v>131</v>
      </c>
    </row>
    <row r="100" spans="2:65" s="1" customFormat="1" ht="25.5" customHeight="1">
      <c r="B100" s="38"/>
      <c r="C100" s="190" t="s">
        <v>149</v>
      </c>
      <c r="D100" s="190" t="s">
        <v>134</v>
      </c>
      <c r="E100" s="191" t="s">
        <v>150</v>
      </c>
      <c r="F100" s="192" t="s">
        <v>151</v>
      </c>
      <c r="G100" s="193" t="s">
        <v>144</v>
      </c>
      <c r="H100" s="194">
        <v>15.4</v>
      </c>
      <c r="I100" s="195"/>
      <c r="J100" s="196">
        <f>ROUND(I100*H100,2)</f>
        <v>0</v>
      </c>
      <c r="K100" s="192" t="s">
        <v>138</v>
      </c>
      <c r="L100" s="58"/>
      <c r="M100" s="197" t="s">
        <v>21</v>
      </c>
      <c r="N100" s="198" t="s">
        <v>41</v>
      </c>
      <c r="O100" s="39"/>
      <c r="P100" s="199">
        <f>O100*H100</f>
        <v>0</v>
      </c>
      <c r="Q100" s="199">
        <v>4.1700000000000001E-3</v>
      </c>
      <c r="R100" s="199">
        <f>Q100*H100</f>
        <v>6.4217999999999997E-2</v>
      </c>
      <c r="S100" s="199">
        <v>0</v>
      </c>
      <c r="T100" s="200">
        <f>S100*H100</f>
        <v>0</v>
      </c>
      <c r="AR100" s="21" t="s">
        <v>139</v>
      </c>
      <c r="AT100" s="21" t="s">
        <v>134</v>
      </c>
      <c r="AU100" s="21" t="s">
        <v>80</v>
      </c>
      <c r="AY100" s="21" t="s">
        <v>131</v>
      </c>
      <c r="BE100" s="201">
        <f>IF(N100="základní",J100,0)</f>
        <v>0</v>
      </c>
      <c r="BF100" s="201">
        <f>IF(N100="snížená",J100,0)</f>
        <v>0</v>
      </c>
      <c r="BG100" s="201">
        <f>IF(N100="zákl. přenesená",J100,0)</f>
        <v>0</v>
      </c>
      <c r="BH100" s="201">
        <f>IF(N100="sníž. přenesená",J100,0)</f>
        <v>0</v>
      </c>
      <c r="BI100" s="201">
        <f>IF(N100="nulová",J100,0)</f>
        <v>0</v>
      </c>
      <c r="BJ100" s="21" t="s">
        <v>78</v>
      </c>
      <c r="BK100" s="201">
        <f>ROUND(I100*H100,2)</f>
        <v>0</v>
      </c>
      <c r="BL100" s="21" t="s">
        <v>139</v>
      </c>
      <c r="BM100" s="21" t="s">
        <v>152</v>
      </c>
    </row>
    <row r="101" spans="2:65" s="1" customFormat="1" ht="25.5" customHeight="1">
      <c r="B101" s="38"/>
      <c r="C101" s="190" t="s">
        <v>153</v>
      </c>
      <c r="D101" s="190" t="s">
        <v>134</v>
      </c>
      <c r="E101" s="191" t="s">
        <v>154</v>
      </c>
      <c r="F101" s="192" t="s">
        <v>155</v>
      </c>
      <c r="G101" s="193" t="s">
        <v>144</v>
      </c>
      <c r="H101" s="194">
        <v>15.4</v>
      </c>
      <c r="I101" s="195"/>
      <c r="J101" s="196">
        <f>ROUND(I101*H101,2)</f>
        <v>0</v>
      </c>
      <c r="K101" s="192" t="s">
        <v>138</v>
      </c>
      <c r="L101" s="58"/>
      <c r="M101" s="197" t="s">
        <v>21</v>
      </c>
      <c r="N101" s="198" t="s">
        <v>41</v>
      </c>
      <c r="O101" s="39"/>
      <c r="P101" s="199">
        <f>O101*H101</f>
        <v>0</v>
      </c>
      <c r="Q101" s="199">
        <v>7.7000000000000002E-3</v>
      </c>
      <c r="R101" s="199">
        <f>Q101*H101</f>
        <v>0.11858</v>
      </c>
      <c r="S101" s="199">
        <v>0</v>
      </c>
      <c r="T101" s="200">
        <f>S101*H101</f>
        <v>0</v>
      </c>
      <c r="AR101" s="21" t="s">
        <v>139</v>
      </c>
      <c r="AT101" s="21" t="s">
        <v>134</v>
      </c>
      <c r="AU101" s="21" t="s">
        <v>80</v>
      </c>
      <c r="AY101" s="21" t="s">
        <v>131</v>
      </c>
      <c r="BE101" s="201">
        <f>IF(N101="základní",J101,0)</f>
        <v>0</v>
      </c>
      <c r="BF101" s="201">
        <f>IF(N101="snížená",J101,0)</f>
        <v>0</v>
      </c>
      <c r="BG101" s="201">
        <f>IF(N101="zákl. přenesená",J101,0)</f>
        <v>0</v>
      </c>
      <c r="BH101" s="201">
        <f>IF(N101="sníž. přenesená",J101,0)</f>
        <v>0</v>
      </c>
      <c r="BI101" s="201">
        <f>IF(N101="nulová",J101,0)</f>
        <v>0</v>
      </c>
      <c r="BJ101" s="21" t="s">
        <v>78</v>
      </c>
      <c r="BK101" s="201">
        <f>ROUND(I101*H101,2)</f>
        <v>0</v>
      </c>
      <c r="BL101" s="21" t="s">
        <v>139</v>
      </c>
      <c r="BM101" s="21" t="s">
        <v>156</v>
      </c>
    </row>
    <row r="102" spans="2:65" s="1" customFormat="1" ht="25.5" customHeight="1">
      <c r="B102" s="38"/>
      <c r="C102" s="190" t="s">
        <v>157</v>
      </c>
      <c r="D102" s="190" t="s">
        <v>134</v>
      </c>
      <c r="E102" s="191" t="s">
        <v>158</v>
      </c>
      <c r="F102" s="192" t="s">
        <v>159</v>
      </c>
      <c r="G102" s="193" t="s">
        <v>144</v>
      </c>
      <c r="H102" s="194">
        <v>13.7</v>
      </c>
      <c r="I102" s="195"/>
      <c r="J102" s="196">
        <f>ROUND(I102*H102,2)</f>
        <v>0</v>
      </c>
      <c r="K102" s="192" t="s">
        <v>138</v>
      </c>
      <c r="L102" s="58"/>
      <c r="M102" s="197" t="s">
        <v>21</v>
      </c>
      <c r="N102" s="198" t="s">
        <v>41</v>
      </c>
      <c r="O102" s="39"/>
      <c r="P102" s="199">
        <f>O102*H102</f>
        <v>0</v>
      </c>
      <c r="Q102" s="199">
        <v>3.2499999999999999E-3</v>
      </c>
      <c r="R102" s="199">
        <f>Q102*H102</f>
        <v>4.4524999999999995E-2</v>
      </c>
      <c r="S102" s="199">
        <v>0</v>
      </c>
      <c r="T102" s="200">
        <f>S102*H102</f>
        <v>0</v>
      </c>
      <c r="AR102" s="21" t="s">
        <v>139</v>
      </c>
      <c r="AT102" s="21" t="s">
        <v>134</v>
      </c>
      <c r="AU102" s="21" t="s">
        <v>80</v>
      </c>
      <c r="AY102" s="21" t="s">
        <v>131</v>
      </c>
      <c r="BE102" s="201">
        <f>IF(N102="základní",J102,0)</f>
        <v>0</v>
      </c>
      <c r="BF102" s="201">
        <f>IF(N102="snížená",J102,0)</f>
        <v>0</v>
      </c>
      <c r="BG102" s="201">
        <f>IF(N102="zákl. přenesená",J102,0)</f>
        <v>0</v>
      </c>
      <c r="BH102" s="201">
        <f>IF(N102="sníž. přenesená",J102,0)</f>
        <v>0</v>
      </c>
      <c r="BI102" s="201">
        <f>IF(N102="nulová",J102,0)</f>
        <v>0</v>
      </c>
      <c r="BJ102" s="21" t="s">
        <v>78</v>
      </c>
      <c r="BK102" s="201">
        <f>ROUND(I102*H102,2)</f>
        <v>0</v>
      </c>
      <c r="BL102" s="21" t="s">
        <v>139</v>
      </c>
      <c r="BM102" s="21" t="s">
        <v>160</v>
      </c>
    </row>
    <row r="103" spans="2:65" s="1" customFormat="1" ht="16.5" customHeight="1">
      <c r="B103" s="38"/>
      <c r="C103" s="202" t="s">
        <v>132</v>
      </c>
      <c r="D103" s="202" t="s">
        <v>141</v>
      </c>
      <c r="E103" s="203" t="s">
        <v>161</v>
      </c>
      <c r="F103" s="204" t="s">
        <v>162</v>
      </c>
      <c r="G103" s="205" t="s">
        <v>144</v>
      </c>
      <c r="H103" s="206">
        <v>15.07</v>
      </c>
      <c r="I103" s="207"/>
      <c r="J103" s="208">
        <f>ROUND(I103*H103,2)</f>
        <v>0</v>
      </c>
      <c r="K103" s="204" t="s">
        <v>138</v>
      </c>
      <c r="L103" s="209"/>
      <c r="M103" s="210" t="s">
        <v>21</v>
      </c>
      <c r="N103" s="211" t="s">
        <v>41</v>
      </c>
      <c r="O103" s="39"/>
      <c r="P103" s="199">
        <f>O103*H103</f>
        <v>0</v>
      </c>
      <c r="Q103" s="199">
        <v>1.18E-2</v>
      </c>
      <c r="R103" s="199">
        <f>Q103*H103</f>
        <v>0.17782600000000001</v>
      </c>
      <c r="S103" s="199">
        <v>0</v>
      </c>
      <c r="T103" s="200">
        <f>S103*H103</f>
        <v>0</v>
      </c>
      <c r="AR103" s="21" t="s">
        <v>145</v>
      </c>
      <c r="AT103" s="21" t="s">
        <v>141</v>
      </c>
      <c r="AU103" s="21" t="s">
        <v>80</v>
      </c>
      <c r="AY103" s="21" t="s">
        <v>131</v>
      </c>
      <c r="BE103" s="201">
        <f>IF(N103="základní",J103,0)</f>
        <v>0</v>
      </c>
      <c r="BF103" s="201">
        <f>IF(N103="snížená",J103,0)</f>
        <v>0</v>
      </c>
      <c r="BG103" s="201">
        <f>IF(N103="zákl. přenesená",J103,0)</f>
        <v>0</v>
      </c>
      <c r="BH103" s="201">
        <f>IF(N103="sníž. přenesená",J103,0)</f>
        <v>0</v>
      </c>
      <c r="BI103" s="201">
        <f>IF(N103="nulová",J103,0)</f>
        <v>0</v>
      </c>
      <c r="BJ103" s="21" t="s">
        <v>78</v>
      </c>
      <c r="BK103" s="201">
        <f>ROUND(I103*H103,2)</f>
        <v>0</v>
      </c>
      <c r="BL103" s="21" t="s">
        <v>139</v>
      </c>
      <c r="BM103" s="21" t="s">
        <v>163</v>
      </c>
    </row>
    <row r="104" spans="2:65" s="11" customFormat="1" ht="13.5">
      <c r="B104" s="212"/>
      <c r="C104" s="213"/>
      <c r="D104" s="223" t="s">
        <v>147</v>
      </c>
      <c r="E104" s="213"/>
      <c r="F104" s="224" t="s">
        <v>164</v>
      </c>
      <c r="G104" s="213"/>
      <c r="H104" s="225">
        <v>15.07</v>
      </c>
      <c r="I104" s="217"/>
      <c r="J104" s="213"/>
      <c r="K104" s="213"/>
      <c r="L104" s="218"/>
      <c r="M104" s="219"/>
      <c r="N104" s="220"/>
      <c r="O104" s="220"/>
      <c r="P104" s="220"/>
      <c r="Q104" s="220"/>
      <c r="R104" s="220"/>
      <c r="S104" s="220"/>
      <c r="T104" s="221"/>
      <c r="AT104" s="222" t="s">
        <v>147</v>
      </c>
      <c r="AU104" s="222" t="s">
        <v>80</v>
      </c>
      <c r="AV104" s="11" t="s">
        <v>80</v>
      </c>
      <c r="AW104" s="11" t="s">
        <v>6</v>
      </c>
      <c r="AX104" s="11" t="s">
        <v>78</v>
      </c>
      <c r="AY104" s="222" t="s">
        <v>131</v>
      </c>
    </row>
    <row r="105" spans="2:65" s="10" customFormat="1" ht="29.85" customHeight="1">
      <c r="B105" s="173"/>
      <c r="C105" s="174"/>
      <c r="D105" s="187" t="s">
        <v>69</v>
      </c>
      <c r="E105" s="188" t="s">
        <v>165</v>
      </c>
      <c r="F105" s="188" t="s">
        <v>166</v>
      </c>
      <c r="G105" s="174"/>
      <c r="H105" s="174"/>
      <c r="I105" s="177"/>
      <c r="J105" s="189">
        <f>BK105</f>
        <v>0</v>
      </c>
      <c r="K105" s="174"/>
      <c r="L105" s="179"/>
      <c r="M105" s="180"/>
      <c r="N105" s="181"/>
      <c r="O105" s="181"/>
      <c r="P105" s="182">
        <f>SUM(P106:P110)</f>
        <v>0</v>
      </c>
      <c r="Q105" s="181"/>
      <c r="R105" s="182">
        <f>SUM(R106:R110)</f>
        <v>0</v>
      </c>
      <c r="S105" s="181"/>
      <c r="T105" s="183">
        <f>SUM(T106:T110)</f>
        <v>0</v>
      </c>
      <c r="AR105" s="184" t="s">
        <v>78</v>
      </c>
      <c r="AT105" s="185" t="s">
        <v>69</v>
      </c>
      <c r="AU105" s="185" t="s">
        <v>78</v>
      </c>
      <c r="AY105" s="184" t="s">
        <v>131</v>
      </c>
      <c r="BK105" s="186">
        <f>SUM(BK106:BK110)</f>
        <v>0</v>
      </c>
    </row>
    <row r="106" spans="2:65" s="1" customFormat="1" ht="25.5" customHeight="1">
      <c r="B106" s="38"/>
      <c r="C106" s="190" t="s">
        <v>167</v>
      </c>
      <c r="D106" s="190" t="s">
        <v>134</v>
      </c>
      <c r="E106" s="191" t="s">
        <v>168</v>
      </c>
      <c r="F106" s="192" t="s">
        <v>169</v>
      </c>
      <c r="G106" s="193" t="s">
        <v>170</v>
      </c>
      <c r="H106" s="194">
        <v>1.0669999999999999</v>
      </c>
      <c r="I106" s="195"/>
      <c r="J106" s="196">
        <f>ROUND(I106*H106,2)</f>
        <v>0</v>
      </c>
      <c r="K106" s="192" t="s">
        <v>138</v>
      </c>
      <c r="L106" s="58"/>
      <c r="M106" s="197" t="s">
        <v>21</v>
      </c>
      <c r="N106" s="198" t="s">
        <v>41</v>
      </c>
      <c r="O106" s="39"/>
      <c r="P106" s="199">
        <f>O106*H106</f>
        <v>0</v>
      </c>
      <c r="Q106" s="199">
        <v>0</v>
      </c>
      <c r="R106" s="199">
        <f>Q106*H106</f>
        <v>0</v>
      </c>
      <c r="S106" s="199">
        <v>0</v>
      </c>
      <c r="T106" s="200">
        <f>S106*H106</f>
        <v>0</v>
      </c>
      <c r="AR106" s="21" t="s">
        <v>153</v>
      </c>
      <c r="AT106" s="21" t="s">
        <v>134</v>
      </c>
      <c r="AU106" s="21" t="s">
        <v>80</v>
      </c>
      <c r="AY106" s="21" t="s">
        <v>131</v>
      </c>
      <c r="BE106" s="201">
        <f>IF(N106="základní",J106,0)</f>
        <v>0</v>
      </c>
      <c r="BF106" s="201">
        <f>IF(N106="snížená",J106,0)</f>
        <v>0</v>
      </c>
      <c r="BG106" s="201">
        <f>IF(N106="zákl. přenesená",J106,0)</f>
        <v>0</v>
      </c>
      <c r="BH106" s="201">
        <f>IF(N106="sníž. přenesená",J106,0)</f>
        <v>0</v>
      </c>
      <c r="BI106" s="201">
        <f>IF(N106="nulová",J106,0)</f>
        <v>0</v>
      </c>
      <c r="BJ106" s="21" t="s">
        <v>78</v>
      </c>
      <c r="BK106" s="201">
        <f>ROUND(I106*H106,2)</f>
        <v>0</v>
      </c>
      <c r="BL106" s="21" t="s">
        <v>153</v>
      </c>
      <c r="BM106" s="21" t="s">
        <v>171</v>
      </c>
    </row>
    <row r="107" spans="2:65" s="1" customFormat="1" ht="38.25" customHeight="1">
      <c r="B107" s="38"/>
      <c r="C107" s="190" t="s">
        <v>172</v>
      </c>
      <c r="D107" s="190" t="s">
        <v>134</v>
      </c>
      <c r="E107" s="191" t="s">
        <v>173</v>
      </c>
      <c r="F107" s="192" t="s">
        <v>174</v>
      </c>
      <c r="G107" s="193" t="s">
        <v>170</v>
      </c>
      <c r="H107" s="194">
        <v>1.0669999999999999</v>
      </c>
      <c r="I107" s="195"/>
      <c r="J107" s="196">
        <f>ROUND(I107*H107,2)</f>
        <v>0</v>
      </c>
      <c r="K107" s="192" t="s">
        <v>138</v>
      </c>
      <c r="L107" s="58"/>
      <c r="M107" s="197" t="s">
        <v>21</v>
      </c>
      <c r="N107" s="198" t="s">
        <v>41</v>
      </c>
      <c r="O107" s="39"/>
      <c r="P107" s="199">
        <f>O107*H107</f>
        <v>0</v>
      </c>
      <c r="Q107" s="199">
        <v>0</v>
      </c>
      <c r="R107" s="199">
        <f>Q107*H107</f>
        <v>0</v>
      </c>
      <c r="S107" s="199">
        <v>0</v>
      </c>
      <c r="T107" s="200">
        <f>S107*H107</f>
        <v>0</v>
      </c>
      <c r="AR107" s="21" t="s">
        <v>153</v>
      </c>
      <c r="AT107" s="21" t="s">
        <v>134</v>
      </c>
      <c r="AU107" s="21" t="s">
        <v>80</v>
      </c>
      <c r="AY107" s="21" t="s">
        <v>131</v>
      </c>
      <c r="BE107" s="201">
        <f>IF(N107="základní",J107,0)</f>
        <v>0</v>
      </c>
      <c r="BF107" s="201">
        <f>IF(N107="snížená",J107,0)</f>
        <v>0</v>
      </c>
      <c r="BG107" s="201">
        <f>IF(N107="zákl. přenesená",J107,0)</f>
        <v>0</v>
      </c>
      <c r="BH107" s="201">
        <f>IF(N107="sníž. přenesená",J107,0)</f>
        <v>0</v>
      </c>
      <c r="BI107" s="201">
        <f>IF(N107="nulová",J107,0)</f>
        <v>0</v>
      </c>
      <c r="BJ107" s="21" t="s">
        <v>78</v>
      </c>
      <c r="BK107" s="201">
        <f>ROUND(I107*H107,2)</f>
        <v>0</v>
      </c>
      <c r="BL107" s="21" t="s">
        <v>153</v>
      </c>
      <c r="BM107" s="21" t="s">
        <v>175</v>
      </c>
    </row>
    <row r="108" spans="2:65" s="1" customFormat="1" ht="25.5" customHeight="1">
      <c r="B108" s="38"/>
      <c r="C108" s="190" t="s">
        <v>176</v>
      </c>
      <c r="D108" s="190" t="s">
        <v>134</v>
      </c>
      <c r="E108" s="191" t="s">
        <v>177</v>
      </c>
      <c r="F108" s="192" t="s">
        <v>178</v>
      </c>
      <c r="G108" s="193" t="s">
        <v>170</v>
      </c>
      <c r="H108" s="194">
        <v>1.0669999999999999</v>
      </c>
      <c r="I108" s="195"/>
      <c r="J108" s="196">
        <f>ROUND(I108*H108,2)</f>
        <v>0</v>
      </c>
      <c r="K108" s="192" t="s">
        <v>138</v>
      </c>
      <c r="L108" s="58"/>
      <c r="M108" s="197" t="s">
        <v>21</v>
      </c>
      <c r="N108" s="198" t="s">
        <v>41</v>
      </c>
      <c r="O108" s="39"/>
      <c r="P108" s="199">
        <f>O108*H108</f>
        <v>0</v>
      </c>
      <c r="Q108" s="199">
        <v>0</v>
      </c>
      <c r="R108" s="199">
        <f>Q108*H108</f>
        <v>0</v>
      </c>
      <c r="S108" s="199">
        <v>0</v>
      </c>
      <c r="T108" s="200">
        <f>S108*H108</f>
        <v>0</v>
      </c>
      <c r="AR108" s="21" t="s">
        <v>153</v>
      </c>
      <c r="AT108" s="21" t="s">
        <v>134</v>
      </c>
      <c r="AU108" s="21" t="s">
        <v>80</v>
      </c>
      <c r="AY108" s="21" t="s">
        <v>131</v>
      </c>
      <c r="BE108" s="201">
        <f>IF(N108="základní",J108,0)</f>
        <v>0</v>
      </c>
      <c r="BF108" s="201">
        <f>IF(N108="snížená",J108,0)</f>
        <v>0</v>
      </c>
      <c r="BG108" s="201">
        <f>IF(N108="zákl. přenesená",J108,0)</f>
        <v>0</v>
      </c>
      <c r="BH108" s="201">
        <f>IF(N108="sníž. přenesená",J108,0)</f>
        <v>0</v>
      </c>
      <c r="BI108" s="201">
        <f>IF(N108="nulová",J108,0)</f>
        <v>0</v>
      </c>
      <c r="BJ108" s="21" t="s">
        <v>78</v>
      </c>
      <c r="BK108" s="201">
        <f>ROUND(I108*H108,2)</f>
        <v>0</v>
      </c>
      <c r="BL108" s="21" t="s">
        <v>153</v>
      </c>
      <c r="BM108" s="21" t="s">
        <v>179</v>
      </c>
    </row>
    <row r="109" spans="2:65" s="1" customFormat="1" ht="25.5" customHeight="1">
      <c r="B109" s="38"/>
      <c r="C109" s="190" t="s">
        <v>180</v>
      </c>
      <c r="D109" s="190" t="s">
        <v>134</v>
      </c>
      <c r="E109" s="191" t="s">
        <v>181</v>
      </c>
      <c r="F109" s="192" t="s">
        <v>182</v>
      </c>
      <c r="G109" s="193" t="s">
        <v>170</v>
      </c>
      <c r="H109" s="194">
        <v>1.0669999999999999</v>
      </c>
      <c r="I109" s="195"/>
      <c r="J109" s="196">
        <f>ROUND(I109*H109,2)</f>
        <v>0</v>
      </c>
      <c r="K109" s="192" t="s">
        <v>138</v>
      </c>
      <c r="L109" s="58"/>
      <c r="M109" s="197" t="s">
        <v>21</v>
      </c>
      <c r="N109" s="198" t="s">
        <v>41</v>
      </c>
      <c r="O109" s="39"/>
      <c r="P109" s="199">
        <f>O109*H109</f>
        <v>0</v>
      </c>
      <c r="Q109" s="199">
        <v>0</v>
      </c>
      <c r="R109" s="199">
        <f>Q109*H109</f>
        <v>0</v>
      </c>
      <c r="S109" s="199">
        <v>0</v>
      </c>
      <c r="T109" s="200">
        <f>S109*H109</f>
        <v>0</v>
      </c>
      <c r="AR109" s="21" t="s">
        <v>153</v>
      </c>
      <c r="AT109" s="21" t="s">
        <v>134</v>
      </c>
      <c r="AU109" s="21" t="s">
        <v>80</v>
      </c>
      <c r="AY109" s="21" t="s">
        <v>131</v>
      </c>
      <c r="BE109" s="201">
        <f>IF(N109="základní",J109,0)</f>
        <v>0</v>
      </c>
      <c r="BF109" s="201">
        <f>IF(N109="snížená",J109,0)</f>
        <v>0</v>
      </c>
      <c r="BG109" s="201">
        <f>IF(N109="zákl. přenesená",J109,0)</f>
        <v>0</v>
      </c>
      <c r="BH109" s="201">
        <f>IF(N109="sníž. přenesená",J109,0)</f>
        <v>0</v>
      </c>
      <c r="BI109" s="201">
        <f>IF(N109="nulová",J109,0)</f>
        <v>0</v>
      </c>
      <c r="BJ109" s="21" t="s">
        <v>78</v>
      </c>
      <c r="BK109" s="201">
        <f>ROUND(I109*H109,2)</f>
        <v>0</v>
      </c>
      <c r="BL109" s="21" t="s">
        <v>153</v>
      </c>
      <c r="BM109" s="21" t="s">
        <v>183</v>
      </c>
    </row>
    <row r="110" spans="2:65" s="1" customFormat="1" ht="16.5" customHeight="1">
      <c r="B110" s="38"/>
      <c r="C110" s="190" t="s">
        <v>184</v>
      </c>
      <c r="D110" s="190" t="s">
        <v>134</v>
      </c>
      <c r="E110" s="191" t="s">
        <v>185</v>
      </c>
      <c r="F110" s="192" t="s">
        <v>186</v>
      </c>
      <c r="G110" s="193" t="s">
        <v>170</v>
      </c>
      <c r="H110" s="194">
        <v>1.0669999999999999</v>
      </c>
      <c r="I110" s="195"/>
      <c r="J110" s="196">
        <f>ROUND(I110*H110,2)</f>
        <v>0</v>
      </c>
      <c r="K110" s="192" t="s">
        <v>138</v>
      </c>
      <c r="L110" s="58"/>
      <c r="M110" s="197" t="s">
        <v>21</v>
      </c>
      <c r="N110" s="198" t="s">
        <v>41</v>
      </c>
      <c r="O110" s="39"/>
      <c r="P110" s="199">
        <f>O110*H110</f>
        <v>0</v>
      </c>
      <c r="Q110" s="199">
        <v>0</v>
      </c>
      <c r="R110" s="199">
        <f>Q110*H110</f>
        <v>0</v>
      </c>
      <c r="S110" s="199">
        <v>0</v>
      </c>
      <c r="T110" s="200">
        <f>S110*H110</f>
        <v>0</v>
      </c>
      <c r="AR110" s="21" t="s">
        <v>153</v>
      </c>
      <c r="AT110" s="21" t="s">
        <v>134</v>
      </c>
      <c r="AU110" s="21" t="s">
        <v>80</v>
      </c>
      <c r="AY110" s="21" t="s">
        <v>131</v>
      </c>
      <c r="BE110" s="201">
        <f>IF(N110="základní",J110,0)</f>
        <v>0</v>
      </c>
      <c r="BF110" s="201">
        <f>IF(N110="snížená",J110,0)</f>
        <v>0</v>
      </c>
      <c r="BG110" s="201">
        <f>IF(N110="zákl. přenesená",J110,0)</f>
        <v>0</v>
      </c>
      <c r="BH110" s="201">
        <f>IF(N110="sníž. přenesená",J110,0)</f>
        <v>0</v>
      </c>
      <c r="BI110" s="201">
        <f>IF(N110="nulová",J110,0)</f>
        <v>0</v>
      </c>
      <c r="BJ110" s="21" t="s">
        <v>78</v>
      </c>
      <c r="BK110" s="201">
        <f>ROUND(I110*H110,2)</f>
        <v>0</v>
      </c>
      <c r="BL110" s="21" t="s">
        <v>153</v>
      </c>
      <c r="BM110" s="21" t="s">
        <v>187</v>
      </c>
    </row>
    <row r="111" spans="2:65" s="10" customFormat="1" ht="29.85" customHeight="1">
      <c r="B111" s="173"/>
      <c r="C111" s="174"/>
      <c r="D111" s="187" t="s">
        <v>69</v>
      </c>
      <c r="E111" s="188" t="s">
        <v>188</v>
      </c>
      <c r="F111" s="188" t="s">
        <v>189</v>
      </c>
      <c r="G111" s="174"/>
      <c r="H111" s="174"/>
      <c r="I111" s="177"/>
      <c r="J111" s="189">
        <f>BK111</f>
        <v>0</v>
      </c>
      <c r="K111" s="174"/>
      <c r="L111" s="179"/>
      <c r="M111" s="180"/>
      <c r="N111" s="181"/>
      <c r="O111" s="181"/>
      <c r="P111" s="182">
        <f>P112</f>
        <v>0</v>
      </c>
      <c r="Q111" s="181"/>
      <c r="R111" s="182">
        <f>R112</f>
        <v>0</v>
      </c>
      <c r="S111" s="181"/>
      <c r="T111" s="183">
        <f>T112</f>
        <v>0</v>
      </c>
      <c r="AR111" s="184" t="s">
        <v>78</v>
      </c>
      <c r="AT111" s="185" t="s">
        <v>69</v>
      </c>
      <c r="AU111" s="185" t="s">
        <v>78</v>
      </c>
      <c r="AY111" s="184" t="s">
        <v>131</v>
      </c>
      <c r="BK111" s="186">
        <f>BK112</f>
        <v>0</v>
      </c>
    </row>
    <row r="112" spans="2:65" s="1" customFormat="1" ht="38.25" customHeight="1">
      <c r="B112" s="38"/>
      <c r="C112" s="190" t="s">
        <v>190</v>
      </c>
      <c r="D112" s="190" t="s">
        <v>134</v>
      </c>
      <c r="E112" s="191" t="s">
        <v>191</v>
      </c>
      <c r="F112" s="192" t="s">
        <v>192</v>
      </c>
      <c r="G112" s="193" t="s">
        <v>170</v>
      </c>
      <c r="H112" s="194">
        <v>0.71899999999999997</v>
      </c>
      <c r="I112" s="195"/>
      <c r="J112" s="196">
        <f>ROUND(I112*H112,2)</f>
        <v>0</v>
      </c>
      <c r="K112" s="192" t="s">
        <v>138</v>
      </c>
      <c r="L112" s="58"/>
      <c r="M112" s="197" t="s">
        <v>21</v>
      </c>
      <c r="N112" s="198" t="s">
        <v>41</v>
      </c>
      <c r="O112" s="39"/>
      <c r="P112" s="199">
        <f>O112*H112</f>
        <v>0</v>
      </c>
      <c r="Q112" s="199">
        <v>0</v>
      </c>
      <c r="R112" s="199">
        <f>Q112*H112</f>
        <v>0</v>
      </c>
      <c r="S112" s="199">
        <v>0</v>
      </c>
      <c r="T112" s="200">
        <f>S112*H112</f>
        <v>0</v>
      </c>
      <c r="AR112" s="21" t="s">
        <v>153</v>
      </c>
      <c r="AT112" s="21" t="s">
        <v>134</v>
      </c>
      <c r="AU112" s="21" t="s">
        <v>80</v>
      </c>
      <c r="AY112" s="21" t="s">
        <v>131</v>
      </c>
      <c r="BE112" s="201">
        <f>IF(N112="základní",J112,0)</f>
        <v>0</v>
      </c>
      <c r="BF112" s="201">
        <f>IF(N112="snížená",J112,0)</f>
        <v>0</v>
      </c>
      <c r="BG112" s="201">
        <f>IF(N112="zákl. přenesená",J112,0)</f>
        <v>0</v>
      </c>
      <c r="BH112" s="201">
        <f>IF(N112="sníž. přenesená",J112,0)</f>
        <v>0</v>
      </c>
      <c r="BI112" s="201">
        <f>IF(N112="nulová",J112,0)</f>
        <v>0</v>
      </c>
      <c r="BJ112" s="21" t="s">
        <v>78</v>
      </c>
      <c r="BK112" s="201">
        <f>ROUND(I112*H112,2)</f>
        <v>0</v>
      </c>
      <c r="BL112" s="21" t="s">
        <v>153</v>
      </c>
      <c r="BM112" s="21" t="s">
        <v>193</v>
      </c>
    </row>
    <row r="113" spans="2:65" s="10" customFormat="1" ht="37.35" customHeight="1">
      <c r="B113" s="173"/>
      <c r="C113" s="174"/>
      <c r="D113" s="175" t="s">
        <v>69</v>
      </c>
      <c r="E113" s="176" t="s">
        <v>194</v>
      </c>
      <c r="F113" s="176" t="s">
        <v>195</v>
      </c>
      <c r="G113" s="174"/>
      <c r="H113" s="174"/>
      <c r="I113" s="177"/>
      <c r="J113" s="178">
        <f>BK113</f>
        <v>0</v>
      </c>
      <c r="K113" s="174"/>
      <c r="L113" s="179"/>
      <c r="M113" s="180"/>
      <c r="N113" s="181"/>
      <c r="O113" s="181"/>
      <c r="P113" s="182">
        <f>P114+P120+P130+P142+P158+P167+P183+P196+P208+P221</f>
        <v>0</v>
      </c>
      <c r="Q113" s="181"/>
      <c r="R113" s="182">
        <f>R114+R120+R130+R142+R158+R167+R183+R196+R208+R221</f>
        <v>0.78751780000000005</v>
      </c>
      <c r="S113" s="181"/>
      <c r="T113" s="183">
        <f>T114+T120+T130+T142+T158+T167+T183+T196+T208+T221</f>
        <v>1.06701</v>
      </c>
      <c r="AR113" s="184" t="s">
        <v>80</v>
      </c>
      <c r="AT113" s="185" t="s">
        <v>69</v>
      </c>
      <c r="AU113" s="185" t="s">
        <v>70</v>
      </c>
      <c r="AY113" s="184" t="s">
        <v>131</v>
      </c>
      <c r="BK113" s="186">
        <f>BK114+BK120+BK130+BK142+BK158+BK167+BK183+BK196+BK208+BK221</f>
        <v>0</v>
      </c>
    </row>
    <row r="114" spans="2:65" s="10" customFormat="1" ht="19.899999999999999" customHeight="1">
      <c r="B114" s="173"/>
      <c r="C114" s="174"/>
      <c r="D114" s="187" t="s">
        <v>69</v>
      </c>
      <c r="E114" s="188" t="s">
        <v>196</v>
      </c>
      <c r="F114" s="188" t="s">
        <v>197</v>
      </c>
      <c r="G114" s="174"/>
      <c r="H114" s="174"/>
      <c r="I114" s="177"/>
      <c r="J114" s="189">
        <f>BK114</f>
        <v>0</v>
      </c>
      <c r="K114" s="174"/>
      <c r="L114" s="179"/>
      <c r="M114" s="180"/>
      <c r="N114" s="181"/>
      <c r="O114" s="181"/>
      <c r="P114" s="182">
        <f>SUM(P115:P119)</f>
        <v>0</v>
      </c>
      <c r="Q114" s="181"/>
      <c r="R114" s="182">
        <f>SUM(R115:R119)</f>
        <v>6.0000000000000001E-3</v>
      </c>
      <c r="S114" s="181"/>
      <c r="T114" s="183">
        <f>SUM(T115:T119)</f>
        <v>0</v>
      </c>
      <c r="AR114" s="184" t="s">
        <v>80</v>
      </c>
      <c r="AT114" s="185" t="s">
        <v>69</v>
      </c>
      <c r="AU114" s="185" t="s">
        <v>78</v>
      </c>
      <c r="AY114" s="184" t="s">
        <v>131</v>
      </c>
      <c r="BK114" s="186">
        <f>SUM(BK115:BK119)</f>
        <v>0</v>
      </c>
    </row>
    <row r="115" spans="2:65" s="1" customFormat="1" ht="38.25" customHeight="1">
      <c r="B115" s="38"/>
      <c r="C115" s="190" t="s">
        <v>198</v>
      </c>
      <c r="D115" s="190" t="s">
        <v>134</v>
      </c>
      <c r="E115" s="191" t="s">
        <v>199</v>
      </c>
      <c r="F115" s="192" t="s">
        <v>200</v>
      </c>
      <c r="G115" s="193" t="s">
        <v>144</v>
      </c>
      <c r="H115" s="194">
        <v>3</v>
      </c>
      <c r="I115" s="195"/>
      <c r="J115" s="196">
        <f>ROUND(I115*H115,2)</f>
        <v>0</v>
      </c>
      <c r="K115" s="192" t="s">
        <v>138</v>
      </c>
      <c r="L115" s="58"/>
      <c r="M115" s="197" t="s">
        <v>21</v>
      </c>
      <c r="N115" s="198" t="s">
        <v>41</v>
      </c>
      <c r="O115" s="39"/>
      <c r="P115" s="199">
        <f>O115*H115</f>
        <v>0</v>
      </c>
      <c r="Q115" s="199">
        <v>0</v>
      </c>
      <c r="R115" s="199">
        <f>Q115*H115</f>
        <v>0</v>
      </c>
      <c r="S115" s="199">
        <v>0</v>
      </c>
      <c r="T115" s="200">
        <f>S115*H115</f>
        <v>0</v>
      </c>
      <c r="AR115" s="21" t="s">
        <v>139</v>
      </c>
      <c r="AT115" s="21" t="s">
        <v>134</v>
      </c>
      <c r="AU115" s="21" t="s">
        <v>80</v>
      </c>
      <c r="AY115" s="21" t="s">
        <v>131</v>
      </c>
      <c r="BE115" s="201">
        <f>IF(N115="základní",J115,0)</f>
        <v>0</v>
      </c>
      <c r="BF115" s="201">
        <f>IF(N115="snížená",J115,0)</f>
        <v>0</v>
      </c>
      <c r="BG115" s="201">
        <f>IF(N115="zákl. přenesená",J115,0)</f>
        <v>0</v>
      </c>
      <c r="BH115" s="201">
        <f>IF(N115="sníž. přenesená",J115,0)</f>
        <v>0</v>
      </c>
      <c r="BI115" s="201">
        <f>IF(N115="nulová",J115,0)</f>
        <v>0</v>
      </c>
      <c r="BJ115" s="21" t="s">
        <v>78</v>
      </c>
      <c r="BK115" s="201">
        <f>ROUND(I115*H115,2)</f>
        <v>0</v>
      </c>
      <c r="BL115" s="21" t="s">
        <v>139</v>
      </c>
      <c r="BM115" s="21" t="s">
        <v>201</v>
      </c>
    </row>
    <row r="116" spans="2:65" s="1" customFormat="1" ht="16.5" customHeight="1">
      <c r="B116" s="38"/>
      <c r="C116" s="202" t="s">
        <v>202</v>
      </c>
      <c r="D116" s="202" t="s">
        <v>141</v>
      </c>
      <c r="E116" s="203" t="s">
        <v>203</v>
      </c>
      <c r="F116" s="204" t="s">
        <v>204</v>
      </c>
      <c r="G116" s="205" t="s">
        <v>205</v>
      </c>
      <c r="H116" s="206">
        <v>6</v>
      </c>
      <c r="I116" s="207"/>
      <c r="J116" s="208">
        <f>ROUND(I116*H116,2)</f>
        <v>0</v>
      </c>
      <c r="K116" s="204" t="s">
        <v>138</v>
      </c>
      <c r="L116" s="209"/>
      <c r="M116" s="210" t="s">
        <v>21</v>
      </c>
      <c r="N116" s="211" t="s">
        <v>41</v>
      </c>
      <c r="O116" s="39"/>
      <c r="P116" s="199">
        <f>O116*H116</f>
        <v>0</v>
      </c>
      <c r="Q116" s="199">
        <v>1E-3</v>
      </c>
      <c r="R116" s="199">
        <f>Q116*H116</f>
        <v>6.0000000000000001E-3</v>
      </c>
      <c r="S116" s="199">
        <v>0</v>
      </c>
      <c r="T116" s="200">
        <f>S116*H116</f>
        <v>0</v>
      </c>
      <c r="AR116" s="21" t="s">
        <v>145</v>
      </c>
      <c r="AT116" s="21" t="s">
        <v>141</v>
      </c>
      <c r="AU116" s="21" t="s">
        <v>80</v>
      </c>
      <c r="AY116" s="21" t="s">
        <v>131</v>
      </c>
      <c r="BE116" s="201">
        <f>IF(N116="základní",J116,0)</f>
        <v>0</v>
      </c>
      <c r="BF116" s="201">
        <f>IF(N116="snížená",J116,0)</f>
        <v>0</v>
      </c>
      <c r="BG116" s="201">
        <f>IF(N116="zákl. přenesená",J116,0)</f>
        <v>0</v>
      </c>
      <c r="BH116" s="201">
        <f>IF(N116="sníž. přenesená",J116,0)</f>
        <v>0</v>
      </c>
      <c r="BI116" s="201">
        <f>IF(N116="nulová",J116,0)</f>
        <v>0</v>
      </c>
      <c r="BJ116" s="21" t="s">
        <v>78</v>
      </c>
      <c r="BK116" s="201">
        <f>ROUND(I116*H116,2)</f>
        <v>0</v>
      </c>
      <c r="BL116" s="21" t="s">
        <v>139</v>
      </c>
      <c r="BM116" s="21" t="s">
        <v>206</v>
      </c>
    </row>
    <row r="117" spans="2:65" s="1" customFormat="1" ht="27">
      <c r="B117" s="38"/>
      <c r="C117" s="60"/>
      <c r="D117" s="223" t="s">
        <v>207</v>
      </c>
      <c r="E117" s="60"/>
      <c r="F117" s="226" t="s">
        <v>208</v>
      </c>
      <c r="G117" s="60"/>
      <c r="H117" s="60"/>
      <c r="I117" s="160"/>
      <c r="J117" s="60"/>
      <c r="K117" s="60"/>
      <c r="L117" s="58"/>
      <c r="M117" s="227"/>
      <c r="N117" s="39"/>
      <c r="O117" s="39"/>
      <c r="P117" s="39"/>
      <c r="Q117" s="39"/>
      <c r="R117" s="39"/>
      <c r="S117" s="39"/>
      <c r="T117" s="75"/>
      <c r="AT117" s="21" t="s">
        <v>207</v>
      </c>
      <c r="AU117" s="21" t="s">
        <v>80</v>
      </c>
    </row>
    <row r="118" spans="2:65" s="11" customFormat="1" ht="13.5">
      <c r="B118" s="212"/>
      <c r="C118" s="213"/>
      <c r="D118" s="214" t="s">
        <v>147</v>
      </c>
      <c r="E118" s="213"/>
      <c r="F118" s="215" t="s">
        <v>209</v>
      </c>
      <c r="G118" s="213"/>
      <c r="H118" s="216">
        <v>6</v>
      </c>
      <c r="I118" s="217"/>
      <c r="J118" s="213"/>
      <c r="K118" s="213"/>
      <c r="L118" s="218"/>
      <c r="M118" s="219"/>
      <c r="N118" s="220"/>
      <c r="O118" s="220"/>
      <c r="P118" s="220"/>
      <c r="Q118" s="220"/>
      <c r="R118" s="220"/>
      <c r="S118" s="220"/>
      <c r="T118" s="221"/>
      <c r="AT118" s="222" t="s">
        <v>147</v>
      </c>
      <c r="AU118" s="222" t="s">
        <v>80</v>
      </c>
      <c r="AV118" s="11" t="s">
        <v>80</v>
      </c>
      <c r="AW118" s="11" t="s">
        <v>6</v>
      </c>
      <c r="AX118" s="11" t="s">
        <v>78</v>
      </c>
      <c r="AY118" s="222" t="s">
        <v>131</v>
      </c>
    </row>
    <row r="119" spans="2:65" s="1" customFormat="1" ht="38.25" customHeight="1">
      <c r="B119" s="38"/>
      <c r="C119" s="190" t="s">
        <v>10</v>
      </c>
      <c r="D119" s="190" t="s">
        <v>134</v>
      </c>
      <c r="E119" s="191" t="s">
        <v>210</v>
      </c>
      <c r="F119" s="192" t="s">
        <v>211</v>
      </c>
      <c r="G119" s="193" t="s">
        <v>170</v>
      </c>
      <c r="H119" s="194">
        <v>6.0000000000000001E-3</v>
      </c>
      <c r="I119" s="195"/>
      <c r="J119" s="196">
        <f>ROUND(I119*H119,2)</f>
        <v>0</v>
      </c>
      <c r="K119" s="192" t="s">
        <v>138</v>
      </c>
      <c r="L119" s="58"/>
      <c r="M119" s="197" t="s">
        <v>21</v>
      </c>
      <c r="N119" s="198" t="s">
        <v>41</v>
      </c>
      <c r="O119" s="39"/>
      <c r="P119" s="199">
        <f>O119*H119</f>
        <v>0</v>
      </c>
      <c r="Q119" s="199">
        <v>0</v>
      </c>
      <c r="R119" s="199">
        <f>Q119*H119</f>
        <v>0</v>
      </c>
      <c r="S119" s="199">
        <v>0</v>
      </c>
      <c r="T119" s="200">
        <f>S119*H119</f>
        <v>0</v>
      </c>
      <c r="AR119" s="21" t="s">
        <v>139</v>
      </c>
      <c r="AT119" s="21" t="s">
        <v>134</v>
      </c>
      <c r="AU119" s="21" t="s">
        <v>80</v>
      </c>
      <c r="AY119" s="21" t="s">
        <v>131</v>
      </c>
      <c r="BE119" s="201">
        <f>IF(N119="základní",J119,0)</f>
        <v>0</v>
      </c>
      <c r="BF119" s="201">
        <f>IF(N119="snížená",J119,0)</f>
        <v>0</v>
      </c>
      <c r="BG119" s="201">
        <f>IF(N119="zákl. přenesená",J119,0)</f>
        <v>0</v>
      </c>
      <c r="BH119" s="201">
        <f>IF(N119="sníž. přenesená",J119,0)</f>
        <v>0</v>
      </c>
      <c r="BI119" s="201">
        <f>IF(N119="nulová",J119,0)</f>
        <v>0</v>
      </c>
      <c r="BJ119" s="21" t="s">
        <v>78</v>
      </c>
      <c r="BK119" s="201">
        <f>ROUND(I119*H119,2)</f>
        <v>0</v>
      </c>
      <c r="BL119" s="21" t="s">
        <v>139</v>
      </c>
      <c r="BM119" s="21" t="s">
        <v>212</v>
      </c>
    </row>
    <row r="120" spans="2:65" s="10" customFormat="1" ht="29.85" customHeight="1">
      <c r="B120" s="173"/>
      <c r="C120" s="174"/>
      <c r="D120" s="187" t="s">
        <v>69</v>
      </c>
      <c r="E120" s="188" t="s">
        <v>213</v>
      </c>
      <c r="F120" s="188" t="s">
        <v>214</v>
      </c>
      <c r="G120" s="174"/>
      <c r="H120" s="174"/>
      <c r="I120" s="177"/>
      <c r="J120" s="189">
        <f>BK120</f>
        <v>0</v>
      </c>
      <c r="K120" s="174"/>
      <c r="L120" s="179"/>
      <c r="M120" s="180"/>
      <c r="N120" s="181"/>
      <c r="O120" s="181"/>
      <c r="P120" s="182">
        <f>SUM(P121:P129)</f>
        <v>0</v>
      </c>
      <c r="Q120" s="181"/>
      <c r="R120" s="182">
        <f>SUM(R121:R129)</f>
        <v>7.7399999999999995E-3</v>
      </c>
      <c r="S120" s="181"/>
      <c r="T120" s="183">
        <f>SUM(T121:T129)</f>
        <v>4.1999999999999997E-3</v>
      </c>
      <c r="AR120" s="184" t="s">
        <v>80</v>
      </c>
      <c r="AT120" s="185" t="s">
        <v>69</v>
      </c>
      <c r="AU120" s="185" t="s">
        <v>78</v>
      </c>
      <c r="AY120" s="184" t="s">
        <v>131</v>
      </c>
      <c r="BK120" s="186">
        <f>SUM(BK121:BK129)</f>
        <v>0</v>
      </c>
    </row>
    <row r="121" spans="2:65" s="1" customFormat="1" ht="25.5" customHeight="1">
      <c r="B121" s="38"/>
      <c r="C121" s="190" t="s">
        <v>139</v>
      </c>
      <c r="D121" s="190" t="s">
        <v>134</v>
      </c>
      <c r="E121" s="191" t="s">
        <v>215</v>
      </c>
      <c r="F121" s="192" t="s">
        <v>216</v>
      </c>
      <c r="G121" s="193" t="s">
        <v>137</v>
      </c>
      <c r="H121" s="194">
        <v>2</v>
      </c>
      <c r="I121" s="195"/>
      <c r="J121" s="196">
        <f t="shared" ref="J121:J126" si="0">ROUND(I121*H121,2)</f>
        <v>0</v>
      </c>
      <c r="K121" s="192" t="s">
        <v>138</v>
      </c>
      <c r="L121" s="58"/>
      <c r="M121" s="197" t="s">
        <v>21</v>
      </c>
      <c r="N121" s="198" t="s">
        <v>41</v>
      </c>
      <c r="O121" s="39"/>
      <c r="P121" s="199">
        <f t="shared" ref="P121:P126" si="1">O121*H121</f>
        <v>0</v>
      </c>
      <c r="Q121" s="199">
        <v>0</v>
      </c>
      <c r="R121" s="199">
        <f t="shared" ref="R121:R126" si="2">Q121*H121</f>
        <v>0</v>
      </c>
      <c r="S121" s="199">
        <v>2.0999999999999999E-3</v>
      </c>
      <c r="T121" s="200">
        <f t="shared" ref="T121:T126" si="3">S121*H121</f>
        <v>4.1999999999999997E-3</v>
      </c>
      <c r="AR121" s="21" t="s">
        <v>139</v>
      </c>
      <c r="AT121" s="21" t="s">
        <v>134</v>
      </c>
      <c r="AU121" s="21" t="s">
        <v>80</v>
      </c>
      <c r="AY121" s="21" t="s">
        <v>131</v>
      </c>
      <c r="BE121" s="201">
        <f t="shared" ref="BE121:BE126" si="4">IF(N121="základní",J121,0)</f>
        <v>0</v>
      </c>
      <c r="BF121" s="201">
        <f t="shared" ref="BF121:BF126" si="5">IF(N121="snížená",J121,0)</f>
        <v>0</v>
      </c>
      <c r="BG121" s="201">
        <f t="shared" ref="BG121:BG126" si="6">IF(N121="zákl. přenesená",J121,0)</f>
        <v>0</v>
      </c>
      <c r="BH121" s="201">
        <f t="shared" ref="BH121:BH126" si="7">IF(N121="sníž. přenesená",J121,0)</f>
        <v>0</v>
      </c>
      <c r="BI121" s="201">
        <f t="shared" ref="BI121:BI126" si="8">IF(N121="nulová",J121,0)</f>
        <v>0</v>
      </c>
      <c r="BJ121" s="21" t="s">
        <v>78</v>
      </c>
      <c r="BK121" s="201">
        <f t="shared" ref="BK121:BK126" si="9">ROUND(I121*H121,2)</f>
        <v>0</v>
      </c>
      <c r="BL121" s="21" t="s">
        <v>139</v>
      </c>
      <c r="BM121" s="21" t="s">
        <v>217</v>
      </c>
    </row>
    <row r="122" spans="2:65" s="1" customFormat="1" ht="25.5" customHeight="1">
      <c r="B122" s="38"/>
      <c r="C122" s="190" t="s">
        <v>218</v>
      </c>
      <c r="D122" s="190" t="s">
        <v>134</v>
      </c>
      <c r="E122" s="191" t="s">
        <v>219</v>
      </c>
      <c r="F122" s="192" t="s">
        <v>220</v>
      </c>
      <c r="G122" s="193" t="s">
        <v>137</v>
      </c>
      <c r="H122" s="194">
        <v>3.5</v>
      </c>
      <c r="I122" s="195"/>
      <c r="J122" s="196">
        <f t="shared" si="0"/>
        <v>0</v>
      </c>
      <c r="K122" s="192" t="s">
        <v>138</v>
      </c>
      <c r="L122" s="58"/>
      <c r="M122" s="197" t="s">
        <v>21</v>
      </c>
      <c r="N122" s="198" t="s">
        <v>41</v>
      </c>
      <c r="O122" s="39"/>
      <c r="P122" s="199">
        <f t="shared" si="1"/>
        <v>0</v>
      </c>
      <c r="Q122" s="199">
        <v>1.1999999999999999E-3</v>
      </c>
      <c r="R122" s="199">
        <f t="shared" si="2"/>
        <v>4.1999999999999997E-3</v>
      </c>
      <c r="S122" s="199">
        <v>0</v>
      </c>
      <c r="T122" s="200">
        <f t="shared" si="3"/>
        <v>0</v>
      </c>
      <c r="AR122" s="21" t="s">
        <v>139</v>
      </c>
      <c r="AT122" s="21" t="s">
        <v>134</v>
      </c>
      <c r="AU122" s="21" t="s">
        <v>80</v>
      </c>
      <c r="AY122" s="21" t="s">
        <v>131</v>
      </c>
      <c r="BE122" s="201">
        <f t="shared" si="4"/>
        <v>0</v>
      </c>
      <c r="BF122" s="201">
        <f t="shared" si="5"/>
        <v>0</v>
      </c>
      <c r="BG122" s="201">
        <f t="shared" si="6"/>
        <v>0</v>
      </c>
      <c r="BH122" s="201">
        <f t="shared" si="7"/>
        <v>0</v>
      </c>
      <c r="BI122" s="201">
        <f t="shared" si="8"/>
        <v>0</v>
      </c>
      <c r="BJ122" s="21" t="s">
        <v>78</v>
      </c>
      <c r="BK122" s="201">
        <f t="shared" si="9"/>
        <v>0</v>
      </c>
      <c r="BL122" s="21" t="s">
        <v>139</v>
      </c>
      <c r="BM122" s="21" t="s">
        <v>221</v>
      </c>
    </row>
    <row r="123" spans="2:65" s="1" customFormat="1" ht="16.5" customHeight="1">
      <c r="B123" s="38"/>
      <c r="C123" s="190" t="s">
        <v>222</v>
      </c>
      <c r="D123" s="190" t="s">
        <v>134</v>
      </c>
      <c r="E123" s="191" t="s">
        <v>223</v>
      </c>
      <c r="F123" s="192" t="s">
        <v>224</v>
      </c>
      <c r="G123" s="193" t="s">
        <v>137</v>
      </c>
      <c r="H123" s="194">
        <v>5.2</v>
      </c>
      <c r="I123" s="195"/>
      <c r="J123" s="196">
        <f t="shared" si="0"/>
        <v>0</v>
      </c>
      <c r="K123" s="192" t="s">
        <v>138</v>
      </c>
      <c r="L123" s="58"/>
      <c r="M123" s="197" t="s">
        <v>21</v>
      </c>
      <c r="N123" s="198" t="s">
        <v>41</v>
      </c>
      <c r="O123" s="39"/>
      <c r="P123" s="199">
        <f t="shared" si="1"/>
        <v>0</v>
      </c>
      <c r="Q123" s="199">
        <v>3.5E-4</v>
      </c>
      <c r="R123" s="199">
        <f t="shared" si="2"/>
        <v>1.82E-3</v>
      </c>
      <c r="S123" s="199">
        <v>0</v>
      </c>
      <c r="T123" s="200">
        <f t="shared" si="3"/>
        <v>0</v>
      </c>
      <c r="AR123" s="21" t="s">
        <v>139</v>
      </c>
      <c r="AT123" s="21" t="s">
        <v>134</v>
      </c>
      <c r="AU123" s="21" t="s">
        <v>80</v>
      </c>
      <c r="AY123" s="21" t="s">
        <v>131</v>
      </c>
      <c r="BE123" s="201">
        <f t="shared" si="4"/>
        <v>0</v>
      </c>
      <c r="BF123" s="201">
        <f t="shared" si="5"/>
        <v>0</v>
      </c>
      <c r="BG123" s="201">
        <f t="shared" si="6"/>
        <v>0</v>
      </c>
      <c r="BH123" s="201">
        <f t="shared" si="7"/>
        <v>0</v>
      </c>
      <c r="BI123" s="201">
        <f t="shared" si="8"/>
        <v>0</v>
      </c>
      <c r="BJ123" s="21" t="s">
        <v>78</v>
      </c>
      <c r="BK123" s="201">
        <f t="shared" si="9"/>
        <v>0</v>
      </c>
      <c r="BL123" s="21" t="s">
        <v>139</v>
      </c>
      <c r="BM123" s="21" t="s">
        <v>225</v>
      </c>
    </row>
    <row r="124" spans="2:65" s="1" customFormat="1" ht="25.5" customHeight="1">
      <c r="B124" s="38"/>
      <c r="C124" s="190" t="s">
        <v>226</v>
      </c>
      <c r="D124" s="190" t="s">
        <v>134</v>
      </c>
      <c r="E124" s="191" t="s">
        <v>227</v>
      </c>
      <c r="F124" s="192" t="s">
        <v>228</v>
      </c>
      <c r="G124" s="193" t="s">
        <v>229</v>
      </c>
      <c r="H124" s="194">
        <v>1</v>
      </c>
      <c r="I124" s="195"/>
      <c r="J124" s="196">
        <f t="shared" si="0"/>
        <v>0</v>
      </c>
      <c r="K124" s="192" t="s">
        <v>138</v>
      </c>
      <c r="L124" s="58"/>
      <c r="M124" s="197" t="s">
        <v>21</v>
      </c>
      <c r="N124" s="198" t="s">
        <v>41</v>
      </c>
      <c r="O124" s="39"/>
      <c r="P124" s="199">
        <f t="shared" si="1"/>
        <v>0</v>
      </c>
      <c r="Q124" s="199">
        <v>8.9999999999999998E-4</v>
      </c>
      <c r="R124" s="199">
        <f t="shared" si="2"/>
        <v>8.9999999999999998E-4</v>
      </c>
      <c r="S124" s="199">
        <v>0</v>
      </c>
      <c r="T124" s="200">
        <f t="shared" si="3"/>
        <v>0</v>
      </c>
      <c r="AR124" s="21" t="s">
        <v>153</v>
      </c>
      <c r="AT124" s="21" t="s">
        <v>134</v>
      </c>
      <c r="AU124" s="21" t="s">
        <v>80</v>
      </c>
      <c r="AY124" s="21" t="s">
        <v>131</v>
      </c>
      <c r="BE124" s="201">
        <f t="shared" si="4"/>
        <v>0</v>
      </c>
      <c r="BF124" s="201">
        <f t="shared" si="5"/>
        <v>0</v>
      </c>
      <c r="BG124" s="201">
        <f t="shared" si="6"/>
        <v>0</v>
      </c>
      <c r="BH124" s="201">
        <f t="shared" si="7"/>
        <v>0</v>
      </c>
      <c r="BI124" s="201">
        <f t="shared" si="8"/>
        <v>0</v>
      </c>
      <c r="BJ124" s="21" t="s">
        <v>78</v>
      </c>
      <c r="BK124" s="201">
        <f t="shared" si="9"/>
        <v>0</v>
      </c>
      <c r="BL124" s="21" t="s">
        <v>153</v>
      </c>
      <c r="BM124" s="21" t="s">
        <v>230</v>
      </c>
    </row>
    <row r="125" spans="2:65" s="1" customFormat="1" ht="16.5" customHeight="1">
      <c r="B125" s="38"/>
      <c r="C125" s="190" t="s">
        <v>231</v>
      </c>
      <c r="D125" s="190" t="s">
        <v>134</v>
      </c>
      <c r="E125" s="191" t="s">
        <v>232</v>
      </c>
      <c r="F125" s="192" t="s">
        <v>233</v>
      </c>
      <c r="G125" s="193" t="s">
        <v>229</v>
      </c>
      <c r="H125" s="194">
        <v>1</v>
      </c>
      <c r="I125" s="195"/>
      <c r="J125" s="196">
        <f t="shared" si="0"/>
        <v>0</v>
      </c>
      <c r="K125" s="192" t="s">
        <v>138</v>
      </c>
      <c r="L125" s="58"/>
      <c r="M125" s="197" t="s">
        <v>21</v>
      </c>
      <c r="N125" s="198" t="s">
        <v>41</v>
      </c>
      <c r="O125" s="39"/>
      <c r="P125" s="199">
        <f t="shared" si="1"/>
        <v>0</v>
      </c>
      <c r="Q125" s="199">
        <v>6.0000000000000002E-5</v>
      </c>
      <c r="R125" s="199">
        <f t="shared" si="2"/>
        <v>6.0000000000000002E-5</v>
      </c>
      <c r="S125" s="199">
        <v>0</v>
      </c>
      <c r="T125" s="200">
        <f t="shared" si="3"/>
        <v>0</v>
      </c>
      <c r="AR125" s="21" t="s">
        <v>139</v>
      </c>
      <c r="AT125" s="21" t="s">
        <v>134</v>
      </c>
      <c r="AU125" s="21" t="s">
        <v>80</v>
      </c>
      <c r="AY125" s="21" t="s">
        <v>131</v>
      </c>
      <c r="BE125" s="201">
        <f t="shared" si="4"/>
        <v>0</v>
      </c>
      <c r="BF125" s="201">
        <f t="shared" si="5"/>
        <v>0</v>
      </c>
      <c r="BG125" s="201">
        <f t="shared" si="6"/>
        <v>0</v>
      </c>
      <c r="BH125" s="201">
        <f t="shared" si="7"/>
        <v>0</v>
      </c>
      <c r="BI125" s="201">
        <f t="shared" si="8"/>
        <v>0</v>
      </c>
      <c r="BJ125" s="21" t="s">
        <v>78</v>
      </c>
      <c r="BK125" s="201">
        <f t="shared" si="9"/>
        <v>0</v>
      </c>
      <c r="BL125" s="21" t="s">
        <v>139</v>
      </c>
      <c r="BM125" s="21" t="s">
        <v>234</v>
      </c>
    </row>
    <row r="126" spans="2:65" s="1" customFormat="1" ht="16.5" customHeight="1">
      <c r="B126" s="38"/>
      <c r="C126" s="202" t="s">
        <v>9</v>
      </c>
      <c r="D126" s="202" t="s">
        <v>141</v>
      </c>
      <c r="E126" s="203" t="s">
        <v>235</v>
      </c>
      <c r="F126" s="204" t="s">
        <v>236</v>
      </c>
      <c r="G126" s="205" t="s">
        <v>229</v>
      </c>
      <c r="H126" s="206">
        <v>2</v>
      </c>
      <c r="I126" s="207"/>
      <c r="J126" s="208">
        <f t="shared" si="0"/>
        <v>0</v>
      </c>
      <c r="K126" s="204" t="s">
        <v>138</v>
      </c>
      <c r="L126" s="209"/>
      <c r="M126" s="210" t="s">
        <v>21</v>
      </c>
      <c r="N126" s="211" t="s">
        <v>41</v>
      </c>
      <c r="O126" s="39"/>
      <c r="P126" s="199">
        <f t="shared" si="1"/>
        <v>0</v>
      </c>
      <c r="Q126" s="199">
        <v>3.8000000000000002E-4</v>
      </c>
      <c r="R126" s="199">
        <f t="shared" si="2"/>
        <v>7.6000000000000004E-4</v>
      </c>
      <c r="S126" s="199">
        <v>0</v>
      </c>
      <c r="T126" s="200">
        <f t="shared" si="3"/>
        <v>0</v>
      </c>
      <c r="AR126" s="21" t="s">
        <v>145</v>
      </c>
      <c r="AT126" s="21" t="s">
        <v>141</v>
      </c>
      <c r="AU126" s="21" t="s">
        <v>80</v>
      </c>
      <c r="AY126" s="21" t="s">
        <v>131</v>
      </c>
      <c r="BE126" s="201">
        <f t="shared" si="4"/>
        <v>0</v>
      </c>
      <c r="BF126" s="201">
        <f t="shared" si="5"/>
        <v>0</v>
      </c>
      <c r="BG126" s="201">
        <f t="shared" si="6"/>
        <v>0</v>
      </c>
      <c r="BH126" s="201">
        <f t="shared" si="7"/>
        <v>0</v>
      </c>
      <c r="BI126" s="201">
        <f t="shared" si="8"/>
        <v>0</v>
      </c>
      <c r="BJ126" s="21" t="s">
        <v>78</v>
      </c>
      <c r="BK126" s="201">
        <f t="shared" si="9"/>
        <v>0</v>
      </c>
      <c r="BL126" s="21" t="s">
        <v>139</v>
      </c>
      <c r="BM126" s="21" t="s">
        <v>237</v>
      </c>
    </row>
    <row r="127" spans="2:65" s="1" customFormat="1" ht="40.5">
      <c r="B127" s="38"/>
      <c r="C127" s="60"/>
      <c r="D127" s="214" t="s">
        <v>207</v>
      </c>
      <c r="E127" s="60"/>
      <c r="F127" s="228" t="s">
        <v>238</v>
      </c>
      <c r="G127" s="60"/>
      <c r="H127" s="60"/>
      <c r="I127" s="160"/>
      <c r="J127" s="60"/>
      <c r="K127" s="60"/>
      <c r="L127" s="58"/>
      <c r="M127" s="227"/>
      <c r="N127" s="39"/>
      <c r="O127" s="39"/>
      <c r="P127" s="39"/>
      <c r="Q127" s="39"/>
      <c r="R127" s="39"/>
      <c r="S127" s="39"/>
      <c r="T127" s="75"/>
      <c r="AT127" s="21" t="s">
        <v>207</v>
      </c>
      <c r="AU127" s="21" t="s">
        <v>80</v>
      </c>
    </row>
    <row r="128" spans="2:65" s="1" customFormat="1" ht="16.5" customHeight="1">
      <c r="B128" s="38"/>
      <c r="C128" s="190" t="s">
        <v>239</v>
      </c>
      <c r="D128" s="190" t="s">
        <v>134</v>
      </c>
      <c r="E128" s="191" t="s">
        <v>240</v>
      </c>
      <c r="F128" s="192" t="s">
        <v>241</v>
      </c>
      <c r="G128" s="193" t="s">
        <v>137</v>
      </c>
      <c r="H128" s="194">
        <v>8.6999999999999993</v>
      </c>
      <c r="I128" s="195"/>
      <c r="J128" s="196">
        <f>ROUND(I128*H128,2)</f>
        <v>0</v>
      </c>
      <c r="K128" s="192" t="s">
        <v>138</v>
      </c>
      <c r="L128" s="58"/>
      <c r="M128" s="197" t="s">
        <v>21</v>
      </c>
      <c r="N128" s="198" t="s">
        <v>41</v>
      </c>
      <c r="O128" s="39"/>
      <c r="P128" s="199">
        <f>O128*H128</f>
        <v>0</v>
      </c>
      <c r="Q128" s="199">
        <v>0</v>
      </c>
      <c r="R128" s="199">
        <f>Q128*H128</f>
        <v>0</v>
      </c>
      <c r="S128" s="199">
        <v>0</v>
      </c>
      <c r="T128" s="200">
        <f>S128*H128</f>
        <v>0</v>
      </c>
      <c r="AR128" s="21" t="s">
        <v>139</v>
      </c>
      <c r="AT128" s="21" t="s">
        <v>134</v>
      </c>
      <c r="AU128" s="21" t="s">
        <v>80</v>
      </c>
      <c r="AY128" s="21" t="s">
        <v>131</v>
      </c>
      <c r="BE128" s="201">
        <f>IF(N128="základní",J128,0)</f>
        <v>0</v>
      </c>
      <c r="BF128" s="201">
        <f>IF(N128="snížená",J128,0)</f>
        <v>0</v>
      </c>
      <c r="BG128" s="201">
        <f>IF(N128="zákl. přenesená",J128,0)</f>
        <v>0</v>
      </c>
      <c r="BH128" s="201">
        <f>IF(N128="sníž. přenesená",J128,0)</f>
        <v>0</v>
      </c>
      <c r="BI128" s="201">
        <f>IF(N128="nulová",J128,0)</f>
        <v>0</v>
      </c>
      <c r="BJ128" s="21" t="s">
        <v>78</v>
      </c>
      <c r="BK128" s="201">
        <f>ROUND(I128*H128,2)</f>
        <v>0</v>
      </c>
      <c r="BL128" s="21" t="s">
        <v>139</v>
      </c>
      <c r="BM128" s="21" t="s">
        <v>242</v>
      </c>
    </row>
    <row r="129" spans="2:65" s="1" customFormat="1" ht="38.25" customHeight="1">
      <c r="B129" s="38"/>
      <c r="C129" s="190" t="s">
        <v>243</v>
      </c>
      <c r="D129" s="190" t="s">
        <v>134</v>
      </c>
      <c r="E129" s="191" t="s">
        <v>244</v>
      </c>
      <c r="F129" s="192" t="s">
        <v>245</v>
      </c>
      <c r="G129" s="193" t="s">
        <v>170</v>
      </c>
      <c r="H129" s="194">
        <v>7.0000000000000001E-3</v>
      </c>
      <c r="I129" s="195"/>
      <c r="J129" s="196">
        <f>ROUND(I129*H129,2)</f>
        <v>0</v>
      </c>
      <c r="K129" s="192" t="s">
        <v>138</v>
      </c>
      <c r="L129" s="58"/>
      <c r="M129" s="197" t="s">
        <v>21</v>
      </c>
      <c r="N129" s="198" t="s">
        <v>41</v>
      </c>
      <c r="O129" s="39"/>
      <c r="P129" s="199">
        <f>O129*H129</f>
        <v>0</v>
      </c>
      <c r="Q129" s="199">
        <v>0</v>
      </c>
      <c r="R129" s="199">
        <f>Q129*H129</f>
        <v>0</v>
      </c>
      <c r="S129" s="199">
        <v>0</v>
      </c>
      <c r="T129" s="200">
        <f>S129*H129</f>
        <v>0</v>
      </c>
      <c r="AR129" s="21" t="s">
        <v>139</v>
      </c>
      <c r="AT129" s="21" t="s">
        <v>134</v>
      </c>
      <c r="AU129" s="21" t="s">
        <v>80</v>
      </c>
      <c r="AY129" s="21" t="s">
        <v>131</v>
      </c>
      <c r="BE129" s="201">
        <f>IF(N129="základní",J129,0)</f>
        <v>0</v>
      </c>
      <c r="BF129" s="201">
        <f>IF(N129="snížená",J129,0)</f>
        <v>0</v>
      </c>
      <c r="BG129" s="201">
        <f>IF(N129="zákl. přenesená",J129,0)</f>
        <v>0</v>
      </c>
      <c r="BH129" s="201">
        <f>IF(N129="sníž. přenesená",J129,0)</f>
        <v>0</v>
      </c>
      <c r="BI129" s="201">
        <f>IF(N129="nulová",J129,0)</f>
        <v>0</v>
      </c>
      <c r="BJ129" s="21" t="s">
        <v>78</v>
      </c>
      <c r="BK129" s="201">
        <f>ROUND(I129*H129,2)</f>
        <v>0</v>
      </c>
      <c r="BL129" s="21" t="s">
        <v>139</v>
      </c>
      <c r="BM129" s="21" t="s">
        <v>246</v>
      </c>
    </row>
    <row r="130" spans="2:65" s="10" customFormat="1" ht="29.85" customHeight="1">
      <c r="B130" s="173"/>
      <c r="C130" s="174"/>
      <c r="D130" s="187" t="s">
        <v>69</v>
      </c>
      <c r="E130" s="188" t="s">
        <v>247</v>
      </c>
      <c r="F130" s="188" t="s">
        <v>248</v>
      </c>
      <c r="G130" s="174"/>
      <c r="H130" s="174"/>
      <c r="I130" s="177"/>
      <c r="J130" s="189">
        <f>BK130</f>
        <v>0</v>
      </c>
      <c r="K130" s="174"/>
      <c r="L130" s="179"/>
      <c r="M130" s="180"/>
      <c r="N130" s="181"/>
      <c r="O130" s="181"/>
      <c r="P130" s="182">
        <f>SUM(P131:P141)</f>
        <v>0</v>
      </c>
      <c r="Q130" s="181"/>
      <c r="R130" s="182">
        <f>SUM(R131:R141)</f>
        <v>1.6920000000000001E-2</v>
      </c>
      <c r="S130" s="181"/>
      <c r="T130" s="183">
        <f>SUM(T131:T141)</f>
        <v>1.0079999999999999E-2</v>
      </c>
      <c r="AR130" s="184" t="s">
        <v>80</v>
      </c>
      <c r="AT130" s="185" t="s">
        <v>69</v>
      </c>
      <c r="AU130" s="185" t="s">
        <v>78</v>
      </c>
      <c r="AY130" s="184" t="s">
        <v>131</v>
      </c>
      <c r="BK130" s="186">
        <f>SUM(BK131:BK141)</f>
        <v>0</v>
      </c>
    </row>
    <row r="131" spans="2:65" s="1" customFormat="1" ht="16.5" customHeight="1">
      <c r="B131" s="38"/>
      <c r="C131" s="190" t="s">
        <v>249</v>
      </c>
      <c r="D131" s="190" t="s">
        <v>134</v>
      </c>
      <c r="E131" s="191" t="s">
        <v>250</v>
      </c>
      <c r="F131" s="192" t="s">
        <v>251</v>
      </c>
      <c r="G131" s="193" t="s">
        <v>137</v>
      </c>
      <c r="H131" s="194">
        <v>36</v>
      </c>
      <c r="I131" s="195"/>
      <c r="J131" s="196">
        <f t="shared" ref="J131:J141" si="10">ROUND(I131*H131,2)</f>
        <v>0</v>
      </c>
      <c r="K131" s="192" t="s">
        <v>138</v>
      </c>
      <c r="L131" s="58"/>
      <c r="M131" s="197" t="s">
        <v>21</v>
      </c>
      <c r="N131" s="198" t="s">
        <v>41</v>
      </c>
      <c r="O131" s="39"/>
      <c r="P131" s="199">
        <f t="shared" ref="P131:P141" si="11">O131*H131</f>
        <v>0</v>
      </c>
      <c r="Q131" s="199">
        <v>0</v>
      </c>
      <c r="R131" s="199">
        <f t="shared" ref="R131:R141" si="12">Q131*H131</f>
        <v>0</v>
      </c>
      <c r="S131" s="199">
        <v>2.7999999999999998E-4</v>
      </c>
      <c r="T131" s="200">
        <f t="shared" ref="T131:T141" si="13">S131*H131</f>
        <v>1.0079999999999999E-2</v>
      </c>
      <c r="AR131" s="21" t="s">
        <v>139</v>
      </c>
      <c r="AT131" s="21" t="s">
        <v>134</v>
      </c>
      <c r="AU131" s="21" t="s">
        <v>80</v>
      </c>
      <c r="AY131" s="21" t="s">
        <v>131</v>
      </c>
      <c r="BE131" s="201">
        <f t="shared" ref="BE131:BE141" si="14">IF(N131="základní",J131,0)</f>
        <v>0</v>
      </c>
      <c r="BF131" s="201">
        <f t="shared" ref="BF131:BF141" si="15">IF(N131="snížená",J131,0)</f>
        <v>0</v>
      </c>
      <c r="BG131" s="201">
        <f t="shared" ref="BG131:BG141" si="16">IF(N131="zákl. přenesená",J131,0)</f>
        <v>0</v>
      </c>
      <c r="BH131" s="201">
        <f t="shared" ref="BH131:BH141" si="17">IF(N131="sníž. přenesená",J131,0)</f>
        <v>0</v>
      </c>
      <c r="BI131" s="201">
        <f t="shared" ref="BI131:BI141" si="18">IF(N131="nulová",J131,0)</f>
        <v>0</v>
      </c>
      <c r="BJ131" s="21" t="s">
        <v>78</v>
      </c>
      <c r="BK131" s="201">
        <f t="shared" ref="BK131:BK141" si="19">ROUND(I131*H131,2)</f>
        <v>0</v>
      </c>
      <c r="BL131" s="21" t="s">
        <v>139</v>
      </c>
      <c r="BM131" s="21" t="s">
        <v>252</v>
      </c>
    </row>
    <row r="132" spans="2:65" s="1" customFormat="1" ht="25.5" customHeight="1">
      <c r="B132" s="38"/>
      <c r="C132" s="190" t="s">
        <v>253</v>
      </c>
      <c r="D132" s="190" t="s">
        <v>134</v>
      </c>
      <c r="E132" s="191" t="s">
        <v>254</v>
      </c>
      <c r="F132" s="192" t="s">
        <v>255</v>
      </c>
      <c r="G132" s="193" t="s">
        <v>137</v>
      </c>
      <c r="H132" s="194">
        <v>11</v>
      </c>
      <c r="I132" s="195"/>
      <c r="J132" s="196">
        <f t="shared" si="10"/>
        <v>0</v>
      </c>
      <c r="K132" s="192" t="s">
        <v>138</v>
      </c>
      <c r="L132" s="58"/>
      <c r="M132" s="197" t="s">
        <v>21</v>
      </c>
      <c r="N132" s="198" t="s">
        <v>41</v>
      </c>
      <c r="O132" s="39"/>
      <c r="P132" s="199">
        <f t="shared" si="11"/>
        <v>0</v>
      </c>
      <c r="Q132" s="199">
        <v>3.3E-4</v>
      </c>
      <c r="R132" s="199">
        <f t="shared" si="12"/>
        <v>3.63E-3</v>
      </c>
      <c r="S132" s="199">
        <v>0</v>
      </c>
      <c r="T132" s="200">
        <f t="shared" si="13"/>
        <v>0</v>
      </c>
      <c r="AR132" s="21" t="s">
        <v>139</v>
      </c>
      <c r="AT132" s="21" t="s">
        <v>134</v>
      </c>
      <c r="AU132" s="21" t="s">
        <v>80</v>
      </c>
      <c r="AY132" s="21" t="s">
        <v>131</v>
      </c>
      <c r="BE132" s="201">
        <f t="shared" si="14"/>
        <v>0</v>
      </c>
      <c r="BF132" s="201">
        <f t="shared" si="15"/>
        <v>0</v>
      </c>
      <c r="BG132" s="201">
        <f t="shared" si="16"/>
        <v>0</v>
      </c>
      <c r="BH132" s="201">
        <f t="shared" si="17"/>
        <v>0</v>
      </c>
      <c r="BI132" s="201">
        <f t="shared" si="18"/>
        <v>0</v>
      </c>
      <c r="BJ132" s="21" t="s">
        <v>78</v>
      </c>
      <c r="BK132" s="201">
        <f t="shared" si="19"/>
        <v>0</v>
      </c>
      <c r="BL132" s="21" t="s">
        <v>139</v>
      </c>
      <c r="BM132" s="21" t="s">
        <v>256</v>
      </c>
    </row>
    <row r="133" spans="2:65" s="1" customFormat="1" ht="16.5" customHeight="1">
      <c r="B133" s="38"/>
      <c r="C133" s="202" t="s">
        <v>257</v>
      </c>
      <c r="D133" s="202" t="s">
        <v>141</v>
      </c>
      <c r="E133" s="203" t="s">
        <v>258</v>
      </c>
      <c r="F133" s="204" t="s">
        <v>259</v>
      </c>
      <c r="G133" s="205" t="s">
        <v>137</v>
      </c>
      <c r="H133" s="206">
        <v>11</v>
      </c>
      <c r="I133" s="207"/>
      <c r="J133" s="208">
        <f t="shared" si="10"/>
        <v>0</v>
      </c>
      <c r="K133" s="204" t="s">
        <v>138</v>
      </c>
      <c r="L133" s="209"/>
      <c r="M133" s="210" t="s">
        <v>21</v>
      </c>
      <c r="N133" s="211" t="s">
        <v>41</v>
      </c>
      <c r="O133" s="39"/>
      <c r="P133" s="199">
        <f t="shared" si="11"/>
        <v>0</v>
      </c>
      <c r="Q133" s="199">
        <v>1.4999999999999999E-4</v>
      </c>
      <c r="R133" s="199">
        <f t="shared" si="12"/>
        <v>1.6499999999999998E-3</v>
      </c>
      <c r="S133" s="199">
        <v>0</v>
      </c>
      <c r="T133" s="200">
        <f t="shared" si="13"/>
        <v>0</v>
      </c>
      <c r="AR133" s="21" t="s">
        <v>145</v>
      </c>
      <c r="AT133" s="21" t="s">
        <v>141</v>
      </c>
      <c r="AU133" s="21" t="s">
        <v>80</v>
      </c>
      <c r="AY133" s="21" t="s">
        <v>131</v>
      </c>
      <c r="BE133" s="201">
        <f t="shared" si="14"/>
        <v>0</v>
      </c>
      <c r="BF133" s="201">
        <f t="shared" si="15"/>
        <v>0</v>
      </c>
      <c r="BG133" s="201">
        <f t="shared" si="16"/>
        <v>0</v>
      </c>
      <c r="BH133" s="201">
        <f t="shared" si="17"/>
        <v>0</v>
      </c>
      <c r="BI133" s="201">
        <f t="shared" si="18"/>
        <v>0</v>
      </c>
      <c r="BJ133" s="21" t="s">
        <v>78</v>
      </c>
      <c r="BK133" s="201">
        <f t="shared" si="19"/>
        <v>0</v>
      </c>
      <c r="BL133" s="21" t="s">
        <v>139</v>
      </c>
      <c r="BM133" s="21" t="s">
        <v>260</v>
      </c>
    </row>
    <row r="134" spans="2:65" s="1" customFormat="1" ht="38.25" customHeight="1">
      <c r="B134" s="38"/>
      <c r="C134" s="190" t="s">
        <v>261</v>
      </c>
      <c r="D134" s="190" t="s">
        <v>134</v>
      </c>
      <c r="E134" s="191" t="s">
        <v>262</v>
      </c>
      <c r="F134" s="192" t="s">
        <v>263</v>
      </c>
      <c r="G134" s="193" t="s">
        <v>137</v>
      </c>
      <c r="H134" s="194">
        <v>11</v>
      </c>
      <c r="I134" s="195"/>
      <c r="J134" s="196">
        <f t="shared" si="10"/>
        <v>0</v>
      </c>
      <c r="K134" s="192" t="s">
        <v>138</v>
      </c>
      <c r="L134" s="58"/>
      <c r="M134" s="197" t="s">
        <v>21</v>
      </c>
      <c r="N134" s="198" t="s">
        <v>41</v>
      </c>
      <c r="O134" s="39"/>
      <c r="P134" s="199">
        <f t="shared" si="11"/>
        <v>0</v>
      </c>
      <c r="Q134" s="199">
        <v>0</v>
      </c>
      <c r="R134" s="199">
        <f t="shared" si="12"/>
        <v>0</v>
      </c>
      <c r="S134" s="199">
        <v>0</v>
      </c>
      <c r="T134" s="200">
        <f t="shared" si="13"/>
        <v>0</v>
      </c>
      <c r="AR134" s="21" t="s">
        <v>139</v>
      </c>
      <c r="AT134" s="21" t="s">
        <v>134</v>
      </c>
      <c r="AU134" s="21" t="s">
        <v>80</v>
      </c>
      <c r="AY134" s="21" t="s">
        <v>131</v>
      </c>
      <c r="BE134" s="201">
        <f t="shared" si="14"/>
        <v>0</v>
      </c>
      <c r="BF134" s="201">
        <f t="shared" si="15"/>
        <v>0</v>
      </c>
      <c r="BG134" s="201">
        <f t="shared" si="16"/>
        <v>0</v>
      </c>
      <c r="BH134" s="201">
        <f t="shared" si="17"/>
        <v>0</v>
      </c>
      <c r="BI134" s="201">
        <f t="shared" si="18"/>
        <v>0</v>
      </c>
      <c r="BJ134" s="21" t="s">
        <v>78</v>
      </c>
      <c r="BK134" s="201">
        <f t="shared" si="19"/>
        <v>0</v>
      </c>
      <c r="BL134" s="21" t="s">
        <v>139</v>
      </c>
      <c r="BM134" s="21" t="s">
        <v>264</v>
      </c>
    </row>
    <row r="135" spans="2:65" s="1" customFormat="1" ht="16.5" customHeight="1">
      <c r="B135" s="38"/>
      <c r="C135" s="202" t="s">
        <v>265</v>
      </c>
      <c r="D135" s="202" t="s">
        <v>141</v>
      </c>
      <c r="E135" s="203" t="s">
        <v>266</v>
      </c>
      <c r="F135" s="204" t="s">
        <v>267</v>
      </c>
      <c r="G135" s="205" t="s">
        <v>137</v>
      </c>
      <c r="H135" s="206">
        <v>11</v>
      </c>
      <c r="I135" s="207"/>
      <c r="J135" s="208">
        <f t="shared" si="10"/>
        <v>0</v>
      </c>
      <c r="K135" s="204" t="s">
        <v>138</v>
      </c>
      <c r="L135" s="209"/>
      <c r="M135" s="210" t="s">
        <v>21</v>
      </c>
      <c r="N135" s="211" t="s">
        <v>41</v>
      </c>
      <c r="O135" s="39"/>
      <c r="P135" s="199">
        <f t="shared" si="11"/>
        <v>0</v>
      </c>
      <c r="Q135" s="199">
        <v>1.1E-4</v>
      </c>
      <c r="R135" s="199">
        <f t="shared" si="12"/>
        <v>1.2100000000000001E-3</v>
      </c>
      <c r="S135" s="199">
        <v>0</v>
      </c>
      <c r="T135" s="200">
        <f t="shared" si="13"/>
        <v>0</v>
      </c>
      <c r="AR135" s="21" t="s">
        <v>145</v>
      </c>
      <c r="AT135" s="21" t="s">
        <v>141</v>
      </c>
      <c r="AU135" s="21" t="s">
        <v>80</v>
      </c>
      <c r="AY135" s="21" t="s">
        <v>131</v>
      </c>
      <c r="BE135" s="201">
        <f t="shared" si="14"/>
        <v>0</v>
      </c>
      <c r="BF135" s="201">
        <f t="shared" si="15"/>
        <v>0</v>
      </c>
      <c r="BG135" s="201">
        <f t="shared" si="16"/>
        <v>0</v>
      </c>
      <c r="BH135" s="201">
        <f t="shared" si="17"/>
        <v>0</v>
      </c>
      <c r="BI135" s="201">
        <f t="shared" si="18"/>
        <v>0</v>
      </c>
      <c r="BJ135" s="21" t="s">
        <v>78</v>
      </c>
      <c r="BK135" s="201">
        <f t="shared" si="19"/>
        <v>0</v>
      </c>
      <c r="BL135" s="21" t="s">
        <v>139</v>
      </c>
      <c r="BM135" s="21" t="s">
        <v>268</v>
      </c>
    </row>
    <row r="136" spans="2:65" s="1" customFormat="1" ht="16.5" customHeight="1">
      <c r="B136" s="38"/>
      <c r="C136" s="190" t="s">
        <v>269</v>
      </c>
      <c r="D136" s="190" t="s">
        <v>134</v>
      </c>
      <c r="E136" s="191" t="s">
        <v>270</v>
      </c>
      <c r="F136" s="192" t="s">
        <v>271</v>
      </c>
      <c r="G136" s="193" t="s">
        <v>229</v>
      </c>
      <c r="H136" s="194">
        <v>5</v>
      </c>
      <c r="I136" s="195"/>
      <c r="J136" s="196">
        <f t="shared" si="10"/>
        <v>0</v>
      </c>
      <c r="K136" s="192" t="s">
        <v>138</v>
      </c>
      <c r="L136" s="58"/>
      <c r="M136" s="197" t="s">
        <v>21</v>
      </c>
      <c r="N136" s="198" t="s">
        <v>41</v>
      </c>
      <c r="O136" s="39"/>
      <c r="P136" s="199">
        <f t="shared" si="11"/>
        <v>0</v>
      </c>
      <c r="Q136" s="199">
        <v>7.6000000000000004E-4</v>
      </c>
      <c r="R136" s="199">
        <f t="shared" si="12"/>
        <v>3.8000000000000004E-3</v>
      </c>
      <c r="S136" s="199">
        <v>0</v>
      </c>
      <c r="T136" s="200">
        <f t="shared" si="13"/>
        <v>0</v>
      </c>
      <c r="AR136" s="21" t="s">
        <v>139</v>
      </c>
      <c r="AT136" s="21" t="s">
        <v>134</v>
      </c>
      <c r="AU136" s="21" t="s">
        <v>80</v>
      </c>
      <c r="AY136" s="21" t="s">
        <v>131</v>
      </c>
      <c r="BE136" s="201">
        <f t="shared" si="14"/>
        <v>0</v>
      </c>
      <c r="BF136" s="201">
        <f t="shared" si="15"/>
        <v>0</v>
      </c>
      <c r="BG136" s="201">
        <f t="shared" si="16"/>
        <v>0</v>
      </c>
      <c r="BH136" s="201">
        <f t="shared" si="17"/>
        <v>0</v>
      </c>
      <c r="BI136" s="201">
        <f t="shared" si="18"/>
        <v>0</v>
      </c>
      <c r="BJ136" s="21" t="s">
        <v>78</v>
      </c>
      <c r="BK136" s="201">
        <f t="shared" si="19"/>
        <v>0</v>
      </c>
      <c r="BL136" s="21" t="s">
        <v>139</v>
      </c>
      <c r="BM136" s="21" t="s">
        <v>272</v>
      </c>
    </row>
    <row r="137" spans="2:65" s="1" customFormat="1" ht="16.5" customHeight="1">
      <c r="B137" s="38"/>
      <c r="C137" s="190" t="s">
        <v>273</v>
      </c>
      <c r="D137" s="190" t="s">
        <v>134</v>
      </c>
      <c r="E137" s="191" t="s">
        <v>274</v>
      </c>
      <c r="F137" s="192" t="s">
        <v>275</v>
      </c>
      <c r="G137" s="193" t="s">
        <v>229</v>
      </c>
      <c r="H137" s="194">
        <v>2</v>
      </c>
      <c r="I137" s="195"/>
      <c r="J137" s="196">
        <f t="shared" si="10"/>
        <v>0</v>
      </c>
      <c r="K137" s="192" t="s">
        <v>138</v>
      </c>
      <c r="L137" s="58"/>
      <c r="M137" s="197" t="s">
        <v>21</v>
      </c>
      <c r="N137" s="198" t="s">
        <v>41</v>
      </c>
      <c r="O137" s="39"/>
      <c r="P137" s="199">
        <f t="shared" si="11"/>
        <v>0</v>
      </c>
      <c r="Q137" s="199">
        <v>7.5000000000000002E-4</v>
      </c>
      <c r="R137" s="199">
        <f t="shared" si="12"/>
        <v>1.5E-3</v>
      </c>
      <c r="S137" s="199">
        <v>0</v>
      </c>
      <c r="T137" s="200">
        <f t="shared" si="13"/>
        <v>0</v>
      </c>
      <c r="AR137" s="21" t="s">
        <v>139</v>
      </c>
      <c r="AT137" s="21" t="s">
        <v>134</v>
      </c>
      <c r="AU137" s="21" t="s">
        <v>80</v>
      </c>
      <c r="AY137" s="21" t="s">
        <v>131</v>
      </c>
      <c r="BE137" s="201">
        <f t="shared" si="14"/>
        <v>0</v>
      </c>
      <c r="BF137" s="201">
        <f t="shared" si="15"/>
        <v>0</v>
      </c>
      <c r="BG137" s="201">
        <f t="shared" si="16"/>
        <v>0</v>
      </c>
      <c r="BH137" s="201">
        <f t="shared" si="17"/>
        <v>0</v>
      </c>
      <c r="BI137" s="201">
        <f t="shared" si="18"/>
        <v>0</v>
      </c>
      <c r="BJ137" s="21" t="s">
        <v>78</v>
      </c>
      <c r="BK137" s="201">
        <f t="shared" si="19"/>
        <v>0</v>
      </c>
      <c r="BL137" s="21" t="s">
        <v>139</v>
      </c>
      <c r="BM137" s="21" t="s">
        <v>276</v>
      </c>
    </row>
    <row r="138" spans="2:65" s="1" customFormat="1" ht="16.5" customHeight="1">
      <c r="B138" s="38"/>
      <c r="C138" s="190" t="s">
        <v>277</v>
      </c>
      <c r="D138" s="190" t="s">
        <v>134</v>
      </c>
      <c r="E138" s="191" t="s">
        <v>278</v>
      </c>
      <c r="F138" s="192" t="s">
        <v>279</v>
      </c>
      <c r="G138" s="193" t="s">
        <v>229</v>
      </c>
      <c r="H138" s="194">
        <v>1</v>
      </c>
      <c r="I138" s="195"/>
      <c r="J138" s="196">
        <f t="shared" si="10"/>
        <v>0</v>
      </c>
      <c r="K138" s="192" t="s">
        <v>138</v>
      </c>
      <c r="L138" s="58"/>
      <c r="M138" s="197" t="s">
        <v>21</v>
      </c>
      <c r="N138" s="198" t="s">
        <v>41</v>
      </c>
      <c r="O138" s="39"/>
      <c r="P138" s="199">
        <f t="shared" si="11"/>
        <v>0</v>
      </c>
      <c r="Q138" s="199">
        <v>6.2E-4</v>
      </c>
      <c r="R138" s="199">
        <f t="shared" si="12"/>
        <v>6.2E-4</v>
      </c>
      <c r="S138" s="199">
        <v>0</v>
      </c>
      <c r="T138" s="200">
        <f t="shared" si="13"/>
        <v>0</v>
      </c>
      <c r="AR138" s="21" t="s">
        <v>139</v>
      </c>
      <c r="AT138" s="21" t="s">
        <v>134</v>
      </c>
      <c r="AU138" s="21" t="s">
        <v>80</v>
      </c>
      <c r="AY138" s="21" t="s">
        <v>131</v>
      </c>
      <c r="BE138" s="201">
        <f t="shared" si="14"/>
        <v>0</v>
      </c>
      <c r="BF138" s="201">
        <f t="shared" si="15"/>
        <v>0</v>
      </c>
      <c r="BG138" s="201">
        <f t="shared" si="16"/>
        <v>0</v>
      </c>
      <c r="BH138" s="201">
        <f t="shared" si="17"/>
        <v>0</v>
      </c>
      <c r="BI138" s="201">
        <f t="shared" si="18"/>
        <v>0</v>
      </c>
      <c r="BJ138" s="21" t="s">
        <v>78</v>
      </c>
      <c r="BK138" s="201">
        <f t="shared" si="19"/>
        <v>0</v>
      </c>
      <c r="BL138" s="21" t="s">
        <v>139</v>
      </c>
      <c r="BM138" s="21" t="s">
        <v>280</v>
      </c>
    </row>
    <row r="139" spans="2:65" s="1" customFormat="1" ht="25.5" customHeight="1">
      <c r="B139" s="38"/>
      <c r="C139" s="190" t="s">
        <v>145</v>
      </c>
      <c r="D139" s="190" t="s">
        <v>134</v>
      </c>
      <c r="E139" s="191" t="s">
        <v>281</v>
      </c>
      <c r="F139" s="192" t="s">
        <v>282</v>
      </c>
      <c r="G139" s="193" t="s">
        <v>137</v>
      </c>
      <c r="H139" s="194">
        <v>11</v>
      </c>
      <c r="I139" s="195"/>
      <c r="J139" s="196">
        <f t="shared" si="10"/>
        <v>0</v>
      </c>
      <c r="K139" s="192" t="s">
        <v>138</v>
      </c>
      <c r="L139" s="58"/>
      <c r="M139" s="197" t="s">
        <v>21</v>
      </c>
      <c r="N139" s="198" t="s">
        <v>41</v>
      </c>
      <c r="O139" s="39"/>
      <c r="P139" s="199">
        <f t="shared" si="11"/>
        <v>0</v>
      </c>
      <c r="Q139" s="199">
        <v>4.0000000000000002E-4</v>
      </c>
      <c r="R139" s="199">
        <f t="shared" si="12"/>
        <v>4.4000000000000003E-3</v>
      </c>
      <c r="S139" s="199">
        <v>0</v>
      </c>
      <c r="T139" s="200">
        <f t="shared" si="13"/>
        <v>0</v>
      </c>
      <c r="AR139" s="21" t="s">
        <v>139</v>
      </c>
      <c r="AT139" s="21" t="s">
        <v>134</v>
      </c>
      <c r="AU139" s="21" t="s">
        <v>80</v>
      </c>
      <c r="AY139" s="21" t="s">
        <v>131</v>
      </c>
      <c r="BE139" s="201">
        <f t="shared" si="14"/>
        <v>0</v>
      </c>
      <c r="BF139" s="201">
        <f t="shared" si="15"/>
        <v>0</v>
      </c>
      <c r="BG139" s="201">
        <f t="shared" si="16"/>
        <v>0</v>
      </c>
      <c r="BH139" s="201">
        <f t="shared" si="17"/>
        <v>0</v>
      </c>
      <c r="BI139" s="201">
        <f t="shared" si="18"/>
        <v>0</v>
      </c>
      <c r="BJ139" s="21" t="s">
        <v>78</v>
      </c>
      <c r="BK139" s="201">
        <f t="shared" si="19"/>
        <v>0</v>
      </c>
      <c r="BL139" s="21" t="s">
        <v>139</v>
      </c>
      <c r="BM139" s="21" t="s">
        <v>283</v>
      </c>
    </row>
    <row r="140" spans="2:65" s="1" customFormat="1" ht="25.5" customHeight="1">
      <c r="B140" s="38"/>
      <c r="C140" s="190" t="s">
        <v>284</v>
      </c>
      <c r="D140" s="190" t="s">
        <v>134</v>
      </c>
      <c r="E140" s="191" t="s">
        <v>285</v>
      </c>
      <c r="F140" s="192" t="s">
        <v>286</v>
      </c>
      <c r="G140" s="193" t="s">
        <v>137</v>
      </c>
      <c r="H140" s="194">
        <v>11</v>
      </c>
      <c r="I140" s="195"/>
      <c r="J140" s="196">
        <f t="shared" si="10"/>
        <v>0</v>
      </c>
      <c r="K140" s="192" t="s">
        <v>138</v>
      </c>
      <c r="L140" s="58"/>
      <c r="M140" s="197" t="s">
        <v>21</v>
      </c>
      <c r="N140" s="198" t="s">
        <v>41</v>
      </c>
      <c r="O140" s="39"/>
      <c r="P140" s="199">
        <f t="shared" si="11"/>
        <v>0</v>
      </c>
      <c r="Q140" s="199">
        <v>1.0000000000000001E-5</v>
      </c>
      <c r="R140" s="199">
        <f t="shared" si="12"/>
        <v>1.1E-4</v>
      </c>
      <c r="S140" s="199">
        <v>0</v>
      </c>
      <c r="T140" s="200">
        <f t="shared" si="13"/>
        <v>0</v>
      </c>
      <c r="AR140" s="21" t="s">
        <v>139</v>
      </c>
      <c r="AT140" s="21" t="s">
        <v>134</v>
      </c>
      <c r="AU140" s="21" t="s">
        <v>80</v>
      </c>
      <c r="AY140" s="21" t="s">
        <v>131</v>
      </c>
      <c r="BE140" s="201">
        <f t="shared" si="14"/>
        <v>0</v>
      </c>
      <c r="BF140" s="201">
        <f t="shared" si="15"/>
        <v>0</v>
      </c>
      <c r="BG140" s="201">
        <f t="shared" si="16"/>
        <v>0</v>
      </c>
      <c r="BH140" s="201">
        <f t="shared" si="17"/>
        <v>0</v>
      </c>
      <c r="BI140" s="201">
        <f t="shared" si="18"/>
        <v>0</v>
      </c>
      <c r="BJ140" s="21" t="s">
        <v>78</v>
      </c>
      <c r="BK140" s="201">
        <f t="shared" si="19"/>
        <v>0</v>
      </c>
      <c r="BL140" s="21" t="s">
        <v>139</v>
      </c>
      <c r="BM140" s="21" t="s">
        <v>287</v>
      </c>
    </row>
    <row r="141" spans="2:65" s="1" customFormat="1" ht="38.25" customHeight="1">
      <c r="B141" s="38"/>
      <c r="C141" s="190" t="s">
        <v>288</v>
      </c>
      <c r="D141" s="190" t="s">
        <v>134</v>
      </c>
      <c r="E141" s="191" t="s">
        <v>289</v>
      </c>
      <c r="F141" s="192" t="s">
        <v>290</v>
      </c>
      <c r="G141" s="193" t="s">
        <v>170</v>
      </c>
      <c r="H141" s="194">
        <v>1.7000000000000001E-2</v>
      </c>
      <c r="I141" s="195"/>
      <c r="J141" s="196">
        <f t="shared" si="10"/>
        <v>0</v>
      </c>
      <c r="K141" s="192" t="s">
        <v>138</v>
      </c>
      <c r="L141" s="58"/>
      <c r="M141" s="197" t="s">
        <v>21</v>
      </c>
      <c r="N141" s="198" t="s">
        <v>41</v>
      </c>
      <c r="O141" s="39"/>
      <c r="P141" s="199">
        <f t="shared" si="11"/>
        <v>0</v>
      </c>
      <c r="Q141" s="199">
        <v>0</v>
      </c>
      <c r="R141" s="199">
        <f t="shared" si="12"/>
        <v>0</v>
      </c>
      <c r="S141" s="199">
        <v>0</v>
      </c>
      <c r="T141" s="200">
        <f t="shared" si="13"/>
        <v>0</v>
      </c>
      <c r="AR141" s="21" t="s">
        <v>139</v>
      </c>
      <c r="AT141" s="21" t="s">
        <v>134</v>
      </c>
      <c r="AU141" s="21" t="s">
        <v>80</v>
      </c>
      <c r="AY141" s="21" t="s">
        <v>131</v>
      </c>
      <c r="BE141" s="201">
        <f t="shared" si="14"/>
        <v>0</v>
      </c>
      <c r="BF141" s="201">
        <f t="shared" si="15"/>
        <v>0</v>
      </c>
      <c r="BG141" s="201">
        <f t="shared" si="16"/>
        <v>0</v>
      </c>
      <c r="BH141" s="201">
        <f t="shared" si="17"/>
        <v>0</v>
      </c>
      <c r="BI141" s="201">
        <f t="shared" si="18"/>
        <v>0</v>
      </c>
      <c r="BJ141" s="21" t="s">
        <v>78</v>
      </c>
      <c r="BK141" s="201">
        <f t="shared" si="19"/>
        <v>0</v>
      </c>
      <c r="BL141" s="21" t="s">
        <v>139</v>
      </c>
      <c r="BM141" s="21" t="s">
        <v>291</v>
      </c>
    </row>
    <row r="142" spans="2:65" s="10" customFormat="1" ht="29.85" customHeight="1">
      <c r="B142" s="173"/>
      <c r="C142" s="174"/>
      <c r="D142" s="187" t="s">
        <v>69</v>
      </c>
      <c r="E142" s="188" t="s">
        <v>292</v>
      </c>
      <c r="F142" s="188" t="s">
        <v>293</v>
      </c>
      <c r="G142" s="174"/>
      <c r="H142" s="174"/>
      <c r="I142" s="177"/>
      <c r="J142" s="189">
        <f>BK142</f>
        <v>0</v>
      </c>
      <c r="K142" s="174"/>
      <c r="L142" s="179"/>
      <c r="M142" s="180"/>
      <c r="N142" s="181"/>
      <c r="O142" s="181"/>
      <c r="P142" s="182">
        <f>SUM(P143:P157)</f>
        <v>0</v>
      </c>
      <c r="Q142" s="181"/>
      <c r="R142" s="182">
        <f>SUM(R143:R157)</f>
        <v>7.5200000000000003E-2</v>
      </c>
      <c r="S142" s="181"/>
      <c r="T142" s="183">
        <f>SUM(T143:T157)</f>
        <v>8.4860000000000005E-2</v>
      </c>
      <c r="AR142" s="184" t="s">
        <v>80</v>
      </c>
      <c r="AT142" s="185" t="s">
        <v>69</v>
      </c>
      <c r="AU142" s="185" t="s">
        <v>78</v>
      </c>
      <c r="AY142" s="184" t="s">
        <v>131</v>
      </c>
      <c r="BK142" s="186">
        <f>SUM(BK143:BK157)</f>
        <v>0</v>
      </c>
    </row>
    <row r="143" spans="2:65" s="1" customFormat="1" ht="16.5" customHeight="1">
      <c r="B143" s="38"/>
      <c r="C143" s="190" t="s">
        <v>294</v>
      </c>
      <c r="D143" s="190" t="s">
        <v>134</v>
      </c>
      <c r="E143" s="191" t="s">
        <v>295</v>
      </c>
      <c r="F143" s="192" t="s">
        <v>296</v>
      </c>
      <c r="G143" s="193" t="s">
        <v>297</v>
      </c>
      <c r="H143" s="194">
        <v>1</v>
      </c>
      <c r="I143" s="195"/>
      <c r="J143" s="196">
        <f t="shared" ref="J143:J157" si="20">ROUND(I143*H143,2)</f>
        <v>0</v>
      </c>
      <c r="K143" s="192" t="s">
        <v>138</v>
      </c>
      <c r="L143" s="58"/>
      <c r="M143" s="197" t="s">
        <v>21</v>
      </c>
      <c r="N143" s="198" t="s">
        <v>41</v>
      </c>
      <c r="O143" s="39"/>
      <c r="P143" s="199">
        <f t="shared" ref="P143:P157" si="21">O143*H143</f>
        <v>0</v>
      </c>
      <c r="Q143" s="199">
        <v>0</v>
      </c>
      <c r="R143" s="199">
        <f t="shared" ref="R143:R157" si="22">Q143*H143</f>
        <v>0</v>
      </c>
      <c r="S143" s="199">
        <v>1.933E-2</v>
      </c>
      <c r="T143" s="200">
        <f t="shared" ref="T143:T157" si="23">S143*H143</f>
        <v>1.933E-2</v>
      </c>
      <c r="AR143" s="21" t="s">
        <v>139</v>
      </c>
      <c r="AT143" s="21" t="s">
        <v>134</v>
      </c>
      <c r="AU143" s="21" t="s">
        <v>80</v>
      </c>
      <c r="AY143" s="21" t="s">
        <v>131</v>
      </c>
      <c r="BE143" s="201">
        <f t="shared" ref="BE143:BE157" si="24">IF(N143="základní",J143,0)</f>
        <v>0</v>
      </c>
      <c r="BF143" s="201">
        <f t="shared" ref="BF143:BF157" si="25">IF(N143="snížená",J143,0)</f>
        <v>0</v>
      </c>
      <c r="BG143" s="201">
        <f t="shared" ref="BG143:BG157" si="26">IF(N143="zákl. přenesená",J143,0)</f>
        <v>0</v>
      </c>
      <c r="BH143" s="201">
        <f t="shared" ref="BH143:BH157" si="27">IF(N143="sníž. přenesená",J143,0)</f>
        <v>0</v>
      </c>
      <c r="BI143" s="201">
        <f t="shared" ref="BI143:BI157" si="28">IF(N143="nulová",J143,0)</f>
        <v>0</v>
      </c>
      <c r="BJ143" s="21" t="s">
        <v>78</v>
      </c>
      <c r="BK143" s="201">
        <f t="shared" ref="BK143:BK157" si="29">ROUND(I143*H143,2)</f>
        <v>0</v>
      </c>
      <c r="BL143" s="21" t="s">
        <v>139</v>
      </c>
      <c r="BM143" s="21" t="s">
        <v>298</v>
      </c>
    </row>
    <row r="144" spans="2:65" s="1" customFormat="1" ht="16.5" customHeight="1">
      <c r="B144" s="38"/>
      <c r="C144" s="190" t="s">
        <v>299</v>
      </c>
      <c r="D144" s="190" t="s">
        <v>134</v>
      </c>
      <c r="E144" s="191" t="s">
        <v>300</v>
      </c>
      <c r="F144" s="192" t="s">
        <v>301</v>
      </c>
      <c r="G144" s="193" t="s">
        <v>297</v>
      </c>
      <c r="H144" s="194">
        <v>1</v>
      </c>
      <c r="I144" s="195"/>
      <c r="J144" s="196">
        <f t="shared" si="20"/>
        <v>0</v>
      </c>
      <c r="K144" s="192" t="s">
        <v>138</v>
      </c>
      <c r="L144" s="58"/>
      <c r="M144" s="197" t="s">
        <v>21</v>
      </c>
      <c r="N144" s="198" t="s">
        <v>41</v>
      </c>
      <c r="O144" s="39"/>
      <c r="P144" s="199">
        <f t="shared" si="21"/>
        <v>0</v>
      </c>
      <c r="Q144" s="199">
        <v>0</v>
      </c>
      <c r="R144" s="199">
        <f t="shared" si="22"/>
        <v>0</v>
      </c>
      <c r="S144" s="199">
        <v>1.9460000000000002E-2</v>
      </c>
      <c r="T144" s="200">
        <f t="shared" si="23"/>
        <v>1.9460000000000002E-2</v>
      </c>
      <c r="AR144" s="21" t="s">
        <v>139</v>
      </c>
      <c r="AT144" s="21" t="s">
        <v>134</v>
      </c>
      <c r="AU144" s="21" t="s">
        <v>80</v>
      </c>
      <c r="AY144" s="21" t="s">
        <v>131</v>
      </c>
      <c r="BE144" s="201">
        <f t="shared" si="24"/>
        <v>0</v>
      </c>
      <c r="BF144" s="201">
        <f t="shared" si="25"/>
        <v>0</v>
      </c>
      <c r="BG144" s="201">
        <f t="shared" si="26"/>
        <v>0</v>
      </c>
      <c r="BH144" s="201">
        <f t="shared" si="27"/>
        <v>0</v>
      </c>
      <c r="BI144" s="201">
        <f t="shared" si="28"/>
        <v>0</v>
      </c>
      <c r="BJ144" s="21" t="s">
        <v>78</v>
      </c>
      <c r="BK144" s="201">
        <f t="shared" si="29"/>
        <v>0</v>
      </c>
      <c r="BL144" s="21" t="s">
        <v>139</v>
      </c>
      <c r="BM144" s="21" t="s">
        <v>302</v>
      </c>
    </row>
    <row r="145" spans="2:65" s="1" customFormat="1" ht="16.5" customHeight="1">
      <c r="B145" s="38"/>
      <c r="C145" s="190" t="s">
        <v>303</v>
      </c>
      <c r="D145" s="190" t="s">
        <v>134</v>
      </c>
      <c r="E145" s="191" t="s">
        <v>304</v>
      </c>
      <c r="F145" s="192" t="s">
        <v>305</v>
      </c>
      <c r="G145" s="193" t="s">
        <v>297</v>
      </c>
      <c r="H145" s="194">
        <v>1</v>
      </c>
      <c r="I145" s="195"/>
      <c r="J145" s="196">
        <f t="shared" si="20"/>
        <v>0</v>
      </c>
      <c r="K145" s="192" t="s">
        <v>138</v>
      </c>
      <c r="L145" s="58"/>
      <c r="M145" s="197" t="s">
        <v>21</v>
      </c>
      <c r="N145" s="198" t="s">
        <v>41</v>
      </c>
      <c r="O145" s="39"/>
      <c r="P145" s="199">
        <f t="shared" si="21"/>
        <v>0</v>
      </c>
      <c r="Q145" s="199">
        <v>0</v>
      </c>
      <c r="R145" s="199">
        <f t="shared" si="22"/>
        <v>0</v>
      </c>
      <c r="S145" s="199">
        <v>3.2899999999999999E-2</v>
      </c>
      <c r="T145" s="200">
        <f t="shared" si="23"/>
        <v>3.2899999999999999E-2</v>
      </c>
      <c r="AR145" s="21" t="s">
        <v>139</v>
      </c>
      <c r="AT145" s="21" t="s">
        <v>134</v>
      </c>
      <c r="AU145" s="21" t="s">
        <v>80</v>
      </c>
      <c r="AY145" s="21" t="s">
        <v>131</v>
      </c>
      <c r="BE145" s="201">
        <f t="shared" si="24"/>
        <v>0</v>
      </c>
      <c r="BF145" s="201">
        <f t="shared" si="25"/>
        <v>0</v>
      </c>
      <c r="BG145" s="201">
        <f t="shared" si="26"/>
        <v>0</v>
      </c>
      <c r="BH145" s="201">
        <f t="shared" si="27"/>
        <v>0</v>
      </c>
      <c r="BI145" s="201">
        <f t="shared" si="28"/>
        <v>0</v>
      </c>
      <c r="BJ145" s="21" t="s">
        <v>78</v>
      </c>
      <c r="BK145" s="201">
        <f t="shared" si="29"/>
        <v>0</v>
      </c>
      <c r="BL145" s="21" t="s">
        <v>139</v>
      </c>
      <c r="BM145" s="21" t="s">
        <v>306</v>
      </c>
    </row>
    <row r="146" spans="2:65" s="1" customFormat="1" ht="25.5" customHeight="1">
      <c r="B146" s="38"/>
      <c r="C146" s="190" t="s">
        <v>307</v>
      </c>
      <c r="D146" s="190" t="s">
        <v>134</v>
      </c>
      <c r="E146" s="191" t="s">
        <v>308</v>
      </c>
      <c r="F146" s="192" t="s">
        <v>309</v>
      </c>
      <c r="G146" s="193" t="s">
        <v>297</v>
      </c>
      <c r="H146" s="194">
        <v>1</v>
      </c>
      <c r="I146" s="195"/>
      <c r="J146" s="196">
        <f t="shared" si="20"/>
        <v>0</v>
      </c>
      <c r="K146" s="192" t="s">
        <v>138</v>
      </c>
      <c r="L146" s="58"/>
      <c r="M146" s="197" t="s">
        <v>21</v>
      </c>
      <c r="N146" s="198" t="s">
        <v>41</v>
      </c>
      <c r="O146" s="39"/>
      <c r="P146" s="199">
        <f t="shared" si="21"/>
        <v>0</v>
      </c>
      <c r="Q146" s="199">
        <v>0</v>
      </c>
      <c r="R146" s="199">
        <f t="shared" si="22"/>
        <v>0</v>
      </c>
      <c r="S146" s="199">
        <v>9.1999999999999998E-3</v>
      </c>
      <c r="T146" s="200">
        <f t="shared" si="23"/>
        <v>9.1999999999999998E-3</v>
      </c>
      <c r="AR146" s="21" t="s">
        <v>139</v>
      </c>
      <c r="AT146" s="21" t="s">
        <v>134</v>
      </c>
      <c r="AU146" s="21" t="s">
        <v>80</v>
      </c>
      <c r="AY146" s="21" t="s">
        <v>131</v>
      </c>
      <c r="BE146" s="201">
        <f t="shared" si="24"/>
        <v>0</v>
      </c>
      <c r="BF146" s="201">
        <f t="shared" si="25"/>
        <v>0</v>
      </c>
      <c r="BG146" s="201">
        <f t="shared" si="26"/>
        <v>0</v>
      </c>
      <c r="BH146" s="201">
        <f t="shared" si="27"/>
        <v>0</v>
      </c>
      <c r="BI146" s="201">
        <f t="shared" si="28"/>
        <v>0</v>
      </c>
      <c r="BJ146" s="21" t="s">
        <v>78</v>
      </c>
      <c r="BK146" s="201">
        <f t="shared" si="29"/>
        <v>0</v>
      </c>
      <c r="BL146" s="21" t="s">
        <v>139</v>
      </c>
      <c r="BM146" s="21" t="s">
        <v>310</v>
      </c>
    </row>
    <row r="147" spans="2:65" s="1" customFormat="1" ht="25.5" customHeight="1">
      <c r="B147" s="38"/>
      <c r="C147" s="190" t="s">
        <v>311</v>
      </c>
      <c r="D147" s="190" t="s">
        <v>134</v>
      </c>
      <c r="E147" s="191" t="s">
        <v>312</v>
      </c>
      <c r="F147" s="192" t="s">
        <v>313</v>
      </c>
      <c r="G147" s="193" t="s">
        <v>297</v>
      </c>
      <c r="H147" s="194">
        <v>1</v>
      </c>
      <c r="I147" s="195"/>
      <c r="J147" s="196">
        <f t="shared" si="20"/>
        <v>0</v>
      </c>
      <c r="K147" s="192" t="s">
        <v>138</v>
      </c>
      <c r="L147" s="58"/>
      <c r="M147" s="197" t="s">
        <v>21</v>
      </c>
      <c r="N147" s="198" t="s">
        <v>41</v>
      </c>
      <c r="O147" s="39"/>
      <c r="P147" s="199">
        <f t="shared" si="21"/>
        <v>0</v>
      </c>
      <c r="Q147" s="199">
        <v>1.6920000000000001E-2</v>
      </c>
      <c r="R147" s="199">
        <f t="shared" si="22"/>
        <v>1.6920000000000001E-2</v>
      </c>
      <c r="S147" s="199">
        <v>0</v>
      </c>
      <c r="T147" s="200">
        <f t="shared" si="23"/>
        <v>0</v>
      </c>
      <c r="AR147" s="21" t="s">
        <v>139</v>
      </c>
      <c r="AT147" s="21" t="s">
        <v>134</v>
      </c>
      <c r="AU147" s="21" t="s">
        <v>80</v>
      </c>
      <c r="AY147" s="21" t="s">
        <v>131</v>
      </c>
      <c r="BE147" s="201">
        <f t="shared" si="24"/>
        <v>0</v>
      </c>
      <c r="BF147" s="201">
        <f t="shared" si="25"/>
        <v>0</v>
      </c>
      <c r="BG147" s="201">
        <f t="shared" si="26"/>
        <v>0</v>
      </c>
      <c r="BH147" s="201">
        <f t="shared" si="27"/>
        <v>0</v>
      </c>
      <c r="BI147" s="201">
        <f t="shared" si="28"/>
        <v>0</v>
      </c>
      <c r="BJ147" s="21" t="s">
        <v>78</v>
      </c>
      <c r="BK147" s="201">
        <f t="shared" si="29"/>
        <v>0</v>
      </c>
      <c r="BL147" s="21" t="s">
        <v>139</v>
      </c>
      <c r="BM147" s="21" t="s">
        <v>314</v>
      </c>
    </row>
    <row r="148" spans="2:65" s="1" customFormat="1" ht="25.5" customHeight="1">
      <c r="B148" s="38"/>
      <c r="C148" s="190" t="s">
        <v>315</v>
      </c>
      <c r="D148" s="190" t="s">
        <v>134</v>
      </c>
      <c r="E148" s="191" t="s">
        <v>316</v>
      </c>
      <c r="F148" s="192" t="s">
        <v>317</v>
      </c>
      <c r="G148" s="193" t="s">
        <v>297</v>
      </c>
      <c r="H148" s="194">
        <v>1</v>
      </c>
      <c r="I148" s="195"/>
      <c r="J148" s="196">
        <f t="shared" si="20"/>
        <v>0</v>
      </c>
      <c r="K148" s="192" t="s">
        <v>138</v>
      </c>
      <c r="L148" s="58"/>
      <c r="M148" s="197" t="s">
        <v>21</v>
      </c>
      <c r="N148" s="198" t="s">
        <v>41</v>
      </c>
      <c r="O148" s="39"/>
      <c r="P148" s="199">
        <f t="shared" si="21"/>
        <v>0</v>
      </c>
      <c r="Q148" s="199">
        <v>2.869E-2</v>
      </c>
      <c r="R148" s="199">
        <f t="shared" si="22"/>
        <v>2.869E-2</v>
      </c>
      <c r="S148" s="199">
        <v>0</v>
      </c>
      <c r="T148" s="200">
        <f t="shared" si="23"/>
        <v>0</v>
      </c>
      <c r="AR148" s="21" t="s">
        <v>139</v>
      </c>
      <c r="AT148" s="21" t="s">
        <v>134</v>
      </c>
      <c r="AU148" s="21" t="s">
        <v>80</v>
      </c>
      <c r="AY148" s="21" t="s">
        <v>131</v>
      </c>
      <c r="BE148" s="201">
        <f t="shared" si="24"/>
        <v>0</v>
      </c>
      <c r="BF148" s="201">
        <f t="shared" si="25"/>
        <v>0</v>
      </c>
      <c r="BG148" s="201">
        <f t="shared" si="26"/>
        <v>0</v>
      </c>
      <c r="BH148" s="201">
        <f t="shared" si="27"/>
        <v>0</v>
      </c>
      <c r="BI148" s="201">
        <f t="shared" si="28"/>
        <v>0</v>
      </c>
      <c r="BJ148" s="21" t="s">
        <v>78</v>
      </c>
      <c r="BK148" s="201">
        <f t="shared" si="29"/>
        <v>0</v>
      </c>
      <c r="BL148" s="21" t="s">
        <v>139</v>
      </c>
      <c r="BM148" s="21" t="s">
        <v>318</v>
      </c>
    </row>
    <row r="149" spans="2:65" s="1" customFormat="1" ht="25.5" customHeight="1">
      <c r="B149" s="38"/>
      <c r="C149" s="190" t="s">
        <v>319</v>
      </c>
      <c r="D149" s="190" t="s">
        <v>134</v>
      </c>
      <c r="E149" s="191" t="s">
        <v>320</v>
      </c>
      <c r="F149" s="192" t="s">
        <v>321</v>
      </c>
      <c r="G149" s="193" t="s">
        <v>297</v>
      </c>
      <c r="H149" s="194">
        <v>1</v>
      </c>
      <c r="I149" s="195"/>
      <c r="J149" s="196">
        <f t="shared" si="20"/>
        <v>0</v>
      </c>
      <c r="K149" s="192" t="s">
        <v>138</v>
      </c>
      <c r="L149" s="58"/>
      <c r="M149" s="197" t="s">
        <v>21</v>
      </c>
      <c r="N149" s="198" t="s">
        <v>41</v>
      </c>
      <c r="O149" s="39"/>
      <c r="P149" s="199">
        <f t="shared" si="21"/>
        <v>0</v>
      </c>
      <c r="Q149" s="199">
        <v>0.01</v>
      </c>
      <c r="R149" s="199">
        <f t="shared" si="22"/>
        <v>0.01</v>
      </c>
      <c r="S149" s="199">
        <v>0</v>
      </c>
      <c r="T149" s="200">
        <f t="shared" si="23"/>
        <v>0</v>
      </c>
      <c r="AR149" s="21" t="s">
        <v>139</v>
      </c>
      <c r="AT149" s="21" t="s">
        <v>134</v>
      </c>
      <c r="AU149" s="21" t="s">
        <v>80</v>
      </c>
      <c r="AY149" s="21" t="s">
        <v>131</v>
      </c>
      <c r="BE149" s="201">
        <f t="shared" si="24"/>
        <v>0</v>
      </c>
      <c r="BF149" s="201">
        <f t="shared" si="25"/>
        <v>0</v>
      </c>
      <c r="BG149" s="201">
        <f t="shared" si="26"/>
        <v>0</v>
      </c>
      <c r="BH149" s="201">
        <f t="shared" si="27"/>
        <v>0</v>
      </c>
      <c r="BI149" s="201">
        <f t="shared" si="28"/>
        <v>0</v>
      </c>
      <c r="BJ149" s="21" t="s">
        <v>78</v>
      </c>
      <c r="BK149" s="201">
        <f t="shared" si="29"/>
        <v>0</v>
      </c>
      <c r="BL149" s="21" t="s">
        <v>139</v>
      </c>
      <c r="BM149" s="21" t="s">
        <v>322</v>
      </c>
    </row>
    <row r="150" spans="2:65" s="1" customFormat="1" ht="25.5" customHeight="1">
      <c r="B150" s="38"/>
      <c r="C150" s="190" t="s">
        <v>323</v>
      </c>
      <c r="D150" s="190" t="s">
        <v>134</v>
      </c>
      <c r="E150" s="191" t="s">
        <v>324</v>
      </c>
      <c r="F150" s="192" t="s">
        <v>325</v>
      </c>
      <c r="G150" s="193" t="s">
        <v>297</v>
      </c>
      <c r="H150" s="194">
        <v>1</v>
      </c>
      <c r="I150" s="195"/>
      <c r="J150" s="196">
        <f t="shared" si="20"/>
        <v>0</v>
      </c>
      <c r="K150" s="192" t="s">
        <v>138</v>
      </c>
      <c r="L150" s="58"/>
      <c r="M150" s="197" t="s">
        <v>21</v>
      </c>
      <c r="N150" s="198" t="s">
        <v>41</v>
      </c>
      <c r="O150" s="39"/>
      <c r="P150" s="199">
        <f t="shared" si="21"/>
        <v>0</v>
      </c>
      <c r="Q150" s="199">
        <v>4.9399999999999999E-3</v>
      </c>
      <c r="R150" s="199">
        <f t="shared" si="22"/>
        <v>4.9399999999999999E-3</v>
      </c>
      <c r="S150" s="199">
        <v>0</v>
      </c>
      <c r="T150" s="200">
        <f t="shared" si="23"/>
        <v>0</v>
      </c>
      <c r="AR150" s="21" t="s">
        <v>139</v>
      </c>
      <c r="AT150" s="21" t="s">
        <v>134</v>
      </c>
      <c r="AU150" s="21" t="s">
        <v>80</v>
      </c>
      <c r="AY150" s="21" t="s">
        <v>131</v>
      </c>
      <c r="BE150" s="201">
        <f t="shared" si="24"/>
        <v>0</v>
      </c>
      <c r="BF150" s="201">
        <f t="shared" si="25"/>
        <v>0</v>
      </c>
      <c r="BG150" s="201">
        <f t="shared" si="26"/>
        <v>0</v>
      </c>
      <c r="BH150" s="201">
        <f t="shared" si="27"/>
        <v>0</v>
      </c>
      <c r="BI150" s="201">
        <f t="shared" si="28"/>
        <v>0</v>
      </c>
      <c r="BJ150" s="21" t="s">
        <v>78</v>
      </c>
      <c r="BK150" s="201">
        <f t="shared" si="29"/>
        <v>0</v>
      </c>
      <c r="BL150" s="21" t="s">
        <v>139</v>
      </c>
      <c r="BM150" s="21" t="s">
        <v>326</v>
      </c>
    </row>
    <row r="151" spans="2:65" s="1" customFormat="1" ht="16.5" customHeight="1">
      <c r="B151" s="38"/>
      <c r="C151" s="190" t="s">
        <v>327</v>
      </c>
      <c r="D151" s="190" t="s">
        <v>134</v>
      </c>
      <c r="E151" s="191" t="s">
        <v>328</v>
      </c>
      <c r="F151" s="192" t="s">
        <v>329</v>
      </c>
      <c r="G151" s="193" t="s">
        <v>297</v>
      </c>
      <c r="H151" s="194">
        <v>2</v>
      </c>
      <c r="I151" s="195"/>
      <c r="J151" s="196">
        <f t="shared" si="20"/>
        <v>0</v>
      </c>
      <c r="K151" s="192" t="s">
        <v>138</v>
      </c>
      <c r="L151" s="58"/>
      <c r="M151" s="197" t="s">
        <v>21</v>
      </c>
      <c r="N151" s="198" t="s">
        <v>41</v>
      </c>
      <c r="O151" s="39"/>
      <c r="P151" s="199">
        <f t="shared" si="21"/>
        <v>0</v>
      </c>
      <c r="Q151" s="199">
        <v>0</v>
      </c>
      <c r="R151" s="199">
        <f t="shared" si="22"/>
        <v>0</v>
      </c>
      <c r="S151" s="199">
        <v>8.5999999999999998E-4</v>
      </c>
      <c r="T151" s="200">
        <f t="shared" si="23"/>
        <v>1.72E-3</v>
      </c>
      <c r="AR151" s="21" t="s">
        <v>139</v>
      </c>
      <c r="AT151" s="21" t="s">
        <v>134</v>
      </c>
      <c r="AU151" s="21" t="s">
        <v>80</v>
      </c>
      <c r="AY151" s="21" t="s">
        <v>131</v>
      </c>
      <c r="BE151" s="201">
        <f t="shared" si="24"/>
        <v>0</v>
      </c>
      <c r="BF151" s="201">
        <f t="shared" si="25"/>
        <v>0</v>
      </c>
      <c r="BG151" s="201">
        <f t="shared" si="26"/>
        <v>0</v>
      </c>
      <c r="BH151" s="201">
        <f t="shared" si="27"/>
        <v>0</v>
      </c>
      <c r="BI151" s="201">
        <f t="shared" si="28"/>
        <v>0</v>
      </c>
      <c r="BJ151" s="21" t="s">
        <v>78</v>
      </c>
      <c r="BK151" s="201">
        <f t="shared" si="29"/>
        <v>0</v>
      </c>
      <c r="BL151" s="21" t="s">
        <v>139</v>
      </c>
      <c r="BM151" s="21" t="s">
        <v>330</v>
      </c>
    </row>
    <row r="152" spans="2:65" s="1" customFormat="1" ht="25.5" customHeight="1">
      <c r="B152" s="38"/>
      <c r="C152" s="190" t="s">
        <v>331</v>
      </c>
      <c r="D152" s="190" t="s">
        <v>134</v>
      </c>
      <c r="E152" s="191" t="s">
        <v>332</v>
      </c>
      <c r="F152" s="192" t="s">
        <v>333</v>
      </c>
      <c r="G152" s="193" t="s">
        <v>297</v>
      </c>
      <c r="H152" s="194">
        <v>1</v>
      </c>
      <c r="I152" s="195"/>
      <c r="J152" s="196">
        <f t="shared" si="20"/>
        <v>0</v>
      </c>
      <c r="K152" s="192" t="s">
        <v>138</v>
      </c>
      <c r="L152" s="58"/>
      <c r="M152" s="197" t="s">
        <v>21</v>
      </c>
      <c r="N152" s="198" t="s">
        <v>41</v>
      </c>
      <c r="O152" s="39"/>
      <c r="P152" s="199">
        <f t="shared" si="21"/>
        <v>0</v>
      </c>
      <c r="Q152" s="199">
        <v>1.8E-3</v>
      </c>
      <c r="R152" s="199">
        <f t="shared" si="22"/>
        <v>1.8E-3</v>
      </c>
      <c r="S152" s="199">
        <v>0</v>
      </c>
      <c r="T152" s="200">
        <f t="shared" si="23"/>
        <v>0</v>
      </c>
      <c r="AR152" s="21" t="s">
        <v>139</v>
      </c>
      <c r="AT152" s="21" t="s">
        <v>134</v>
      </c>
      <c r="AU152" s="21" t="s">
        <v>80</v>
      </c>
      <c r="AY152" s="21" t="s">
        <v>131</v>
      </c>
      <c r="BE152" s="201">
        <f t="shared" si="24"/>
        <v>0</v>
      </c>
      <c r="BF152" s="201">
        <f t="shared" si="25"/>
        <v>0</v>
      </c>
      <c r="BG152" s="201">
        <f t="shared" si="26"/>
        <v>0</v>
      </c>
      <c r="BH152" s="201">
        <f t="shared" si="27"/>
        <v>0</v>
      </c>
      <c r="BI152" s="201">
        <f t="shared" si="28"/>
        <v>0</v>
      </c>
      <c r="BJ152" s="21" t="s">
        <v>78</v>
      </c>
      <c r="BK152" s="201">
        <f t="shared" si="29"/>
        <v>0</v>
      </c>
      <c r="BL152" s="21" t="s">
        <v>139</v>
      </c>
      <c r="BM152" s="21" t="s">
        <v>334</v>
      </c>
    </row>
    <row r="153" spans="2:65" s="1" customFormat="1" ht="16.5" customHeight="1">
      <c r="B153" s="38"/>
      <c r="C153" s="190" t="s">
        <v>335</v>
      </c>
      <c r="D153" s="190" t="s">
        <v>134</v>
      </c>
      <c r="E153" s="191" t="s">
        <v>336</v>
      </c>
      <c r="F153" s="192" t="s">
        <v>337</v>
      </c>
      <c r="G153" s="193" t="s">
        <v>297</v>
      </c>
      <c r="H153" s="194">
        <v>1</v>
      </c>
      <c r="I153" s="195"/>
      <c r="J153" s="196">
        <f t="shared" si="20"/>
        <v>0</v>
      </c>
      <c r="K153" s="192" t="s">
        <v>138</v>
      </c>
      <c r="L153" s="58"/>
      <c r="M153" s="197" t="s">
        <v>21</v>
      </c>
      <c r="N153" s="198" t="s">
        <v>41</v>
      </c>
      <c r="O153" s="39"/>
      <c r="P153" s="199">
        <f t="shared" si="21"/>
        <v>0</v>
      </c>
      <c r="Q153" s="199">
        <v>1.8E-3</v>
      </c>
      <c r="R153" s="199">
        <f t="shared" si="22"/>
        <v>1.8E-3</v>
      </c>
      <c r="S153" s="199">
        <v>0</v>
      </c>
      <c r="T153" s="200">
        <f t="shared" si="23"/>
        <v>0</v>
      </c>
      <c r="AR153" s="21" t="s">
        <v>139</v>
      </c>
      <c r="AT153" s="21" t="s">
        <v>134</v>
      </c>
      <c r="AU153" s="21" t="s">
        <v>80</v>
      </c>
      <c r="AY153" s="21" t="s">
        <v>131</v>
      </c>
      <c r="BE153" s="201">
        <f t="shared" si="24"/>
        <v>0</v>
      </c>
      <c r="BF153" s="201">
        <f t="shared" si="25"/>
        <v>0</v>
      </c>
      <c r="BG153" s="201">
        <f t="shared" si="26"/>
        <v>0</v>
      </c>
      <c r="BH153" s="201">
        <f t="shared" si="27"/>
        <v>0</v>
      </c>
      <c r="BI153" s="201">
        <f t="shared" si="28"/>
        <v>0</v>
      </c>
      <c r="BJ153" s="21" t="s">
        <v>78</v>
      </c>
      <c r="BK153" s="201">
        <f t="shared" si="29"/>
        <v>0</v>
      </c>
      <c r="BL153" s="21" t="s">
        <v>139</v>
      </c>
      <c r="BM153" s="21" t="s">
        <v>338</v>
      </c>
    </row>
    <row r="154" spans="2:65" s="1" customFormat="1" ht="16.5" customHeight="1">
      <c r="B154" s="38"/>
      <c r="C154" s="190" t="s">
        <v>339</v>
      </c>
      <c r="D154" s="190" t="s">
        <v>134</v>
      </c>
      <c r="E154" s="191" t="s">
        <v>340</v>
      </c>
      <c r="F154" s="192" t="s">
        <v>341</v>
      </c>
      <c r="G154" s="193" t="s">
        <v>229</v>
      </c>
      <c r="H154" s="194">
        <v>1</v>
      </c>
      <c r="I154" s="195"/>
      <c r="J154" s="196">
        <f t="shared" si="20"/>
        <v>0</v>
      </c>
      <c r="K154" s="192" t="s">
        <v>138</v>
      </c>
      <c r="L154" s="58"/>
      <c r="M154" s="197" t="s">
        <v>21</v>
      </c>
      <c r="N154" s="198" t="s">
        <v>41</v>
      </c>
      <c r="O154" s="39"/>
      <c r="P154" s="199">
        <f t="shared" si="21"/>
        <v>0</v>
      </c>
      <c r="Q154" s="199">
        <v>0</v>
      </c>
      <c r="R154" s="199">
        <f t="shared" si="22"/>
        <v>0</v>
      </c>
      <c r="S154" s="199">
        <v>2.2499999999999998E-3</v>
      </c>
      <c r="T154" s="200">
        <f t="shared" si="23"/>
        <v>2.2499999999999998E-3</v>
      </c>
      <c r="AR154" s="21" t="s">
        <v>139</v>
      </c>
      <c r="AT154" s="21" t="s">
        <v>134</v>
      </c>
      <c r="AU154" s="21" t="s">
        <v>80</v>
      </c>
      <c r="AY154" s="21" t="s">
        <v>131</v>
      </c>
      <c r="BE154" s="201">
        <f t="shared" si="24"/>
        <v>0</v>
      </c>
      <c r="BF154" s="201">
        <f t="shared" si="25"/>
        <v>0</v>
      </c>
      <c r="BG154" s="201">
        <f t="shared" si="26"/>
        <v>0</v>
      </c>
      <c r="BH154" s="201">
        <f t="shared" si="27"/>
        <v>0</v>
      </c>
      <c r="BI154" s="201">
        <f t="shared" si="28"/>
        <v>0</v>
      </c>
      <c r="BJ154" s="21" t="s">
        <v>78</v>
      </c>
      <c r="BK154" s="201">
        <f t="shared" si="29"/>
        <v>0</v>
      </c>
      <c r="BL154" s="21" t="s">
        <v>139</v>
      </c>
      <c r="BM154" s="21" t="s">
        <v>342</v>
      </c>
    </row>
    <row r="155" spans="2:65" s="1" customFormat="1" ht="16.5" customHeight="1">
      <c r="B155" s="38"/>
      <c r="C155" s="190" t="s">
        <v>343</v>
      </c>
      <c r="D155" s="190" t="s">
        <v>134</v>
      </c>
      <c r="E155" s="191" t="s">
        <v>344</v>
      </c>
      <c r="F155" s="192" t="s">
        <v>345</v>
      </c>
      <c r="G155" s="193" t="s">
        <v>297</v>
      </c>
      <c r="H155" s="194">
        <v>1</v>
      </c>
      <c r="I155" s="195"/>
      <c r="J155" s="196">
        <f t="shared" si="20"/>
        <v>0</v>
      </c>
      <c r="K155" s="192" t="s">
        <v>138</v>
      </c>
      <c r="L155" s="58"/>
      <c r="M155" s="197" t="s">
        <v>21</v>
      </c>
      <c r="N155" s="198" t="s">
        <v>41</v>
      </c>
      <c r="O155" s="39"/>
      <c r="P155" s="199">
        <f t="shared" si="21"/>
        <v>0</v>
      </c>
      <c r="Q155" s="199">
        <v>1.8500000000000001E-3</v>
      </c>
      <c r="R155" s="199">
        <f t="shared" si="22"/>
        <v>1.8500000000000001E-3</v>
      </c>
      <c r="S155" s="199">
        <v>0</v>
      </c>
      <c r="T155" s="200">
        <f t="shared" si="23"/>
        <v>0</v>
      </c>
      <c r="AR155" s="21" t="s">
        <v>139</v>
      </c>
      <c r="AT155" s="21" t="s">
        <v>134</v>
      </c>
      <c r="AU155" s="21" t="s">
        <v>80</v>
      </c>
      <c r="AY155" s="21" t="s">
        <v>131</v>
      </c>
      <c r="BE155" s="201">
        <f t="shared" si="24"/>
        <v>0</v>
      </c>
      <c r="BF155" s="201">
        <f t="shared" si="25"/>
        <v>0</v>
      </c>
      <c r="BG155" s="201">
        <f t="shared" si="26"/>
        <v>0</v>
      </c>
      <c r="BH155" s="201">
        <f t="shared" si="27"/>
        <v>0</v>
      </c>
      <c r="BI155" s="201">
        <f t="shared" si="28"/>
        <v>0</v>
      </c>
      <c r="BJ155" s="21" t="s">
        <v>78</v>
      </c>
      <c r="BK155" s="201">
        <f t="shared" si="29"/>
        <v>0</v>
      </c>
      <c r="BL155" s="21" t="s">
        <v>139</v>
      </c>
      <c r="BM155" s="21" t="s">
        <v>346</v>
      </c>
    </row>
    <row r="156" spans="2:65" s="1" customFormat="1" ht="25.5" customHeight="1">
      <c r="B156" s="38"/>
      <c r="C156" s="190" t="s">
        <v>347</v>
      </c>
      <c r="D156" s="190" t="s">
        <v>134</v>
      </c>
      <c r="E156" s="191" t="s">
        <v>348</v>
      </c>
      <c r="F156" s="192" t="s">
        <v>349</v>
      </c>
      <c r="G156" s="193" t="s">
        <v>297</v>
      </c>
      <c r="H156" s="194">
        <v>1</v>
      </c>
      <c r="I156" s="195"/>
      <c r="J156" s="196">
        <f t="shared" si="20"/>
        <v>0</v>
      </c>
      <c r="K156" s="192" t="s">
        <v>138</v>
      </c>
      <c r="L156" s="58"/>
      <c r="M156" s="197" t="s">
        <v>21</v>
      </c>
      <c r="N156" s="198" t="s">
        <v>41</v>
      </c>
      <c r="O156" s="39"/>
      <c r="P156" s="199">
        <f t="shared" si="21"/>
        <v>0</v>
      </c>
      <c r="Q156" s="199">
        <v>9.1999999999999998E-3</v>
      </c>
      <c r="R156" s="199">
        <f t="shared" si="22"/>
        <v>9.1999999999999998E-3</v>
      </c>
      <c r="S156" s="199">
        <v>0</v>
      </c>
      <c r="T156" s="200">
        <f t="shared" si="23"/>
        <v>0</v>
      </c>
      <c r="AR156" s="21" t="s">
        <v>139</v>
      </c>
      <c r="AT156" s="21" t="s">
        <v>134</v>
      </c>
      <c r="AU156" s="21" t="s">
        <v>80</v>
      </c>
      <c r="AY156" s="21" t="s">
        <v>131</v>
      </c>
      <c r="BE156" s="201">
        <f t="shared" si="24"/>
        <v>0</v>
      </c>
      <c r="BF156" s="201">
        <f t="shared" si="25"/>
        <v>0</v>
      </c>
      <c r="BG156" s="201">
        <f t="shared" si="26"/>
        <v>0</v>
      </c>
      <c r="BH156" s="201">
        <f t="shared" si="27"/>
        <v>0</v>
      </c>
      <c r="BI156" s="201">
        <f t="shared" si="28"/>
        <v>0</v>
      </c>
      <c r="BJ156" s="21" t="s">
        <v>78</v>
      </c>
      <c r="BK156" s="201">
        <f t="shared" si="29"/>
        <v>0</v>
      </c>
      <c r="BL156" s="21" t="s">
        <v>139</v>
      </c>
      <c r="BM156" s="21" t="s">
        <v>350</v>
      </c>
    </row>
    <row r="157" spans="2:65" s="1" customFormat="1" ht="38.25" customHeight="1">
      <c r="B157" s="38"/>
      <c r="C157" s="190" t="s">
        <v>351</v>
      </c>
      <c r="D157" s="190" t="s">
        <v>134</v>
      </c>
      <c r="E157" s="191" t="s">
        <v>352</v>
      </c>
      <c r="F157" s="192" t="s">
        <v>353</v>
      </c>
      <c r="G157" s="193" t="s">
        <v>170</v>
      </c>
      <c r="H157" s="194">
        <v>7.4999999999999997E-2</v>
      </c>
      <c r="I157" s="195"/>
      <c r="J157" s="196">
        <f t="shared" si="20"/>
        <v>0</v>
      </c>
      <c r="K157" s="192" t="s">
        <v>138</v>
      </c>
      <c r="L157" s="58"/>
      <c r="M157" s="197" t="s">
        <v>21</v>
      </c>
      <c r="N157" s="198" t="s">
        <v>41</v>
      </c>
      <c r="O157" s="39"/>
      <c r="P157" s="199">
        <f t="shared" si="21"/>
        <v>0</v>
      </c>
      <c r="Q157" s="199">
        <v>0</v>
      </c>
      <c r="R157" s="199">
        <f t="shared" si="22"/>
        <v>0</v>
      </c>
      <c r="S157" s="199">
        <v>0</v>
      </c>
      <c r="T157" s="200">
        <f t="shared" si="23"/>
        <v>0</v>
      </c>
      <c r="AR157" s="21" t="s">
        <v>139</v>
      </c>
      <c r="AT157" s="21" t="s">
        <v>134</v>
      </c>
      <c r="AU157" s="21" t="s">
        <v>80</v>
      </c>
      <c r="AY157" s="21" t="s">
        <v>131</v>
      </c>
      <c r="BE157" s="201">
        <f t="shared" si="24"/>
        <v>0</v>
      </c>
      <c r="BF157" s="201">
        <f t="shared" si="25"/>
        <v>0</v>
      </c>
      <c r="BG157" s="201">
        <f t="shared" si="26"/>
        <v>0</v>
      </c>
      <c r="BH157" s="201">
        <f t="shared" si="27"/>
        <v>0</v>
      </c>
      <c r="BI157" s="201">
        <f t="shared" si="28"/>
        <v>0</v>
      </c>
      <c r="BJ157" s="21" t="s">
        <v>78</v>
      </c>
      <c r="BK157" s="201">
        <f t="shared" si="29"/>
        <v>0</v>
      </c>
      <c r="BL157" s="21" t="s">
        <v>139</v>
      </c>
      <c r="BM157" s="21" t="s">
        <v>354</v>
      </c>
    </row>
    <row r="158" spans="2:65" s="10" customFormat="1" ht="29.85" customHeight="1">
      <c r="B158" s="173"/>
      <c r="C158" s="174"/>
      <c r="D158" s="187" t="s">
        <v>69</v>
      </c>
      <c r="E158" s="188" t="s">
        <v>355</v>
      </c>
      <c r="F158" s="188" t="s">
        <v>356</v>
      </c>
      <c r="G158" s="174"/>
      <c r="H158" s="174"/>
      <c r="I158" s="177"/>
      <c r="J158" s="189">
        <f>BK158</f>
        <v>0</v>
      </c>
      <c r="K158" s="174"/>
      <c r="L158" s="179"/>
      <c r="M158" s="180"/>
      <c r="N158" s="181"/>
      <c r="O158" s="181"/>
      <c r="P158" s="182">
        <f>SUM(P159:P166)</f>
        <v>0</v>
      </c>
      <c r="Q158" s="181"/>
      <c r="R158" s="182">
        <f>SUM(R159:R166)</f>
        <v>4.6565000000000002E-2</v>
      </c>
      <c r="S158" s="181"/>
      <c r="T158" s="183">
        <f>SUM(T159:T166)</f>
        <v>0.84847000000000006</v>
      </c>
      <c r="AR158" s="184" t="s">
        <v>80</v>
      </c>
      <c r="AT158" s="185" t="s">
        <v>69</v>
      </c>
      <c r="AU158" s="185" t="s">
        <v>78</v>
      </c>
      <c r="AY158" s="184" t="s">
        <v>131</v>
      </c>
      <c r="BK158" s="186">
        <f>SUM(BK159:BK166)</f>
        <v>0</v>
      </c>
    </row>
    <row r="159" spans="2:65" s="1" customFormat="1" ht="25.5" customHeight="1">
      <c r="B159" s="38"/>
      <c r="C159" s="190" t="s">
        <v>357</v>
      </c>
      <c r="D159" s="190" t="s">
        <v>134</v>
      </c>
      <c r="E159" s="191" t="s">
        <v>358</v>
      </c>
      <c r="F159" s="192" t="s">
        <v>359</v>
      </c>
      <c r="G159" s="193" t="s">
        <v>297</v>
      </c>
      <c r="H159" s="194">
        <v>1</v>
      </c>
      <c r="I159" s="195"/>
      <c r="J159" s="196">
        <f t="shared" ref="J159:J166" si="30">ROUND(I159*H159,2)</f>
        <v>0</v>
      </c>
      <c r="K159" s="192" t="s">
        <v>138</v>
      </c>
      <c r="L159" s="58"/>
      <c r="M159" s="197" t="s">
        <v>21</v>
      </c>
      <c r="N159" s="198" t="s">
        <v>41</v>
      </c>
      <c r="O159" s="39"/>
      <c r="P159" s="199">
        <f t="shared" ref="P159:P166" si="31">O159*H159</f>
        <v>0</v>
      </c>
      <c r="Q159" s="199">
        <v>0</v>
      </c>
      <c r="R159" s="199">
        <f t="shared" ref="R159:R166" si="32">Q159*H159</f>
        <v>0</v>
      </c>
      <c r="S159" s="199">
        <v>0.155</v>
      </c>
      <c r="T159" s="200">
        <f t="shared" ref="T159:T166" si="33">S159*H159</f>
        <v>0.155</v>
      </c>
      <c r="AR159" s="21" t="s">
        <v>139</v>
      </c>
      <c r="AT159" s="21" t="s">
        <v>134</v>
      </c>
      <c r="AU159" s="21" t="s">
        <v>80</v>
      </c>
      <c r="AY159" s="21" t="s">
        <v>131</v>
      </c>
      <c r="BE159" s="201">
        <f t="shared" ref="BE159:BE166" si="34">IF(N159="základní",J159,0)</f>
        <v>0</v>
      </c>
      <c r="BF159" s="201">
        <f t="shared" ref="BF159:BF166" si="35">IF(N159="snížená",J159,0)</f>
        <v>0</v>
      </c>
      <c r="BG159" s="201">
        <f t="shared" ref="BG159:BG166" si="36">IF(N159="zákl. přenesená",J159,0)</f>
        <v>0</v>
      </c>
      <c r="BH159" s="201">
        <f t="shared" ref="BH159:BH166" si="37">IF(N159="sníž. přenesená",J159,0)</f>
        <v>0</v>
      </c>
      <c r="BI159" s="201">
        <f t="shared" ref="BI159:BI166" si="38">IF(N159="nulová",J159,0)</f>
        <v>0</v>
      </c>
      <c r="BJ159" s="21" t="s">
        <v>78</v>
      </c>
      <c r="BK159" s="201">
        <f t="shared" ref="BK159:BK166" si="39">ROUND(I159*H159,2)</f>
        <v>0</v>
      </c>
      <c r="BL159" s="21" t="s">
        <v>139</v>
      </c>
      <c r="BM159" s="21" t="s">
        <v>360</v>
      </c>
    </row>
    <row r="160" spans="2:65" s="1" customFormat="1" ht="16.5" customHeight="1">
      <c r="B160" s="38"/>
      <c r="C160" s="190" t="s">
        <v>361</v>
      </c>
      <c r="D160" s="190" t="s">
        <v>134</v>
      </c>
      <c r="E160" s="191" t="s">
        <v>362</v>
      </c>
      <c r="F160" s="192" t="s">
        <v>363</v>
      </c>
      <c r="G160" s="193" t="s">
        <v>297</v>
      </c>
      <c r="H160" s="194">
        <v>1</v>
      </c>
      <c r="I160" s="195"/>
      <c r="J160" s="196">
        <f t="shared" si="30"/>
        <v>0</v>
      </c>
      <c r="K160" s="192" t="s">
        <v>138</v>
      </c>
      <c r="L160" s="58"/>
      <c r="M160" s="197" t="s">
        <v>21</v>
      </c>
      <c r="N160" s="198" t="s">
        <v>41</v>
      </c>
      <c r="O160" s="39"/>
      <c r="P160" s="199">
        <f t="shared" si="31"/>
        <v>0</v>
      </c>
      <c r="Q160" s="199">
        <v>0</v>
      </c>
      <c r="R160" s="199">
        <f t="shared" si="32"/>
        <v>0</v>
      </c>
      <c r="S160" s="199">
        <v>0.69347000000000003</v>
      </c>
      <c r="T160" s="200">
        <f t="shared" si="33"/>
        <v>0.69347000000000003</v>
      </c>
      <c r="AR160" s="21" t="s">
        <v>139</v>
      </c>
      <c r="AT160" s="21" t="s">
        <v>134</v>
      </c>
      <c r="AU160" s="21" t="s">
        <v>80</v>
      </c>
      <c r="AY160" s="21" t="s">
        <v>131</v>
      </c>
      <c r="BE160" s="201">
        <f t="shared" si="34"/>
        <v>0</v>
      </c>
      <c r="BF160" s="201">
        <f t="shared" si="35"/>
        <v>0</v>
      </c>
      <c r="BG160" s="201">
        <f t="shared" si="36"/>
        <v>0</v>
      </c>
      <c r="BH160" s="201">
        <f t="shared" si="37"/>
        <v>0</v>
      </c>
      <c r="BI160" s="201">
        <f t="shared" si="38"/>
        <v>0</v>
      </c>
      <c r="BJ160" s="21" t="s">
        <v>78</v>
      </c>
      <c r="BK160" s="201">
        <f t="shared" si="39"/>
        <v>0</v>
      </c>
      <c r="BL160" s="21" t="s">
        <v>139</v>
      </c>
      <c r="BM160" s="21" t="s">
        <v>364</v>
      </c>
    </row>
    <row r="161" spans="2:65" s="1" customFormat="1" ht="25.5" customHeight="1">
      <c r="B161" s="38"/>
      <c r="C161" s="190" t="s">
        <v>365</v>
      </c>
      <c r="D161" s="190" t="s">
        <v>134</v>
      </c>
      <c r="E161" s="191" t="s">
        <v>366</v>
      </c>
      <c r="F161" s="192" t="s">
        <v>367</v>
      </c>
      <c r="G161" s="193" t="s">
        <v>229</v>
      </c>
      <c r="H161" s="194">
        <v>1</v>
      </c>
      <c r="I161" s="195"/>
      <c r="J161" s="196">
        <f t="shared" si="30"/>
        <v>0</v>
      </c>
      <c r="K161" s="192" t="s">
        <v>138</v>
      </c>
      <c r="L161" s="58"/>
      <c r="M161" s="197" t="s">
        <v>21</v>
      </c>
      <c r="N161" s="198" t="s">
        <v>41</v>
      </c>
      <c r="O161" s="39"/>
      <c r="P161" s="199">
        <f t="shared" si="31"/>
        <v>0</v>
      </c>
      <c r="Q161" s="199">
        <v>0</v>
      </c>
      <c r="R161" s="199">
        <f t="shared" si="32"/>
        <v>0</v>
      </c>
      <c r="S161" s="199">
        <v>0</v>
      </c>
      <c r="T161" s="200">
        <f t="shared" si="33"/>
        <v>0</v>
      </c>
      <c r="AR161" s="21" t="s">
        <v>139</v>
      </c>
      <c r="AT161" s="21" t="s">
        <v>134</v>
      </c>
      <c r="AU161" s="21" t="s">
        <v>80</v>
      </c>
      <c r="AY161" s="21" t="s">
        <v>131</v>
      </c>
      <c r="BE161" s="201">
        <f t="shared" si="34"/>
        <v>0</v>
      </c>
      <c r="BF161" s="201">
        <f t="shared" si="35"/>
        <v>0</v>
      </c>
      <c r="BG161" s="201">
        <f t="shared" si="36"/>
        <v>0</v>
      </c>
      <c r="BH161" s="201">
        <f t="shared" si="37"/>
        <v>0</v>
      </c>
      <c r="BI161" s="201">
        <f t="shared" si="38"/>
        <v>0</v>
      </c>
      <c r="BJ161" s="21" t="s">
        <v>78</v>
      </c>
      <c r="BK161" s="201">
        <f t="shared" si="39"/>
        <v>0</v>
      </c>
      <c r="BL161" s="21" t="s">
        <v>139</v>
      </c>
      <c r="BM161" s="21" t="s">
        <v>368</v>
      </c>
    </row>
    <row r="162" spans="2:65" s="1" customFormat="1" ht="25.5" customHeight="1">
      <c r="B162" s="38"/>
      <c r="C162" s="190" t="s">
        <v>369</v>
      </c>
      <c r="D162" s="190" t="s">
        <v>134</v>
      </c>
      <c r="E162" s="191" t="s">
        <v>370</v>
      </c>
      <c r="F162" s="192" t="s">
        <v>371</v>
      </c>
      <c r="G162" s="193" t="s">
        <v>297</v>
      </c>
      <c r="H162" s="194">
        <v>1</v>
      </c>
      <c r="I162" s="195"/>
      <c r="J162" s="196">
        <f t="shared" si="30"/>
        <v>0</v>
      </c>
      <c r="K162" s="192" t="s">
        <v>138</v>
      </c>
      <c r="L162" s="58"/>
      <c r="M162" s="197" t="s">
        <v>21</v>
      </c>
      <c r="N162" s="198" t="s">
        <v>41</v>
      </c>
      <c r="O162" s="39"/>
      <c r="P162" s="199">
        <f t="shared" si="31"/>
        <v>0</v>
      </c>
      <c r="Q162" s="199">
        <v>1.39E-3</v>
      </c>
      <c r="R162" s="199">
        <f t="shared" si="32"/>
        <v>1.39E-3</v>
      </c>
      <c r="S162" s="199">
        <v>0</v>
      </c>
      <c r="T162" s="200">
        <f t="shared" si="33"/>
        <v>0</v>
      </c>
      <c r="AR162" s="21" t="s">
        <v>139</v>
      </c>
      <c r="AT162" s="21" t="s">
        <v>134</v>
      </c>
      <c r="AU162" s="21" t="s">
        <v>80</v>
      </c>
      <c r="AY162" s="21" t="s">
        <v>131</v>
      </c>
      <c r="BE162" s="201">
        <f t="shared" si="34"/>
        <v>0</v>
      </c>
      <c r="BF162" s="201">
        <f t="shared" si="35"/>
        <v>0</v>
      </c>
      <c r="BG162" s="201">
        <f t="shared" si="36"/>
        <v>0</v>
      </c>
      <c r="BH162" s="201">
        <f t="shared" si="37"/>
        <v>0</v>
      </c>
      <c r="BI162" s="201">
        <f t="shared" si="38"/>
        <v>0</v>
      </c>
      <c r="BJ162" s="21" t="s">
        <v>78</v>
      </c>
      <c r="BK162" s="201">
        <f t="shared" si="39"/>
        <v>0</v>
      </c>
      <c r="BL162" s="21" t="s">
        <v>139</v>
      </c>
      <c r="BM162" s="21" t="s">
        <v>372</v>
      </c>
    </row>
    <row r="163" spans="2:65" s="1" customFormat="1" ht="16.5" customHeight="1">
      <c r="B163" s="38"/>
      <c r="C163" s="202" t="s">
        <v>373</v>
      </c>
      <c r="D163" s="202" t="s">
        <v>141</v>
      </c>
      <c r="E163" s="203" t="s">
        <v>374</v>
      </c>
      <c r="F163" s="204" t="s">
        <v>375</v>
      </c>
      <c r="G163" s="205" t="s">
        <v>229</v>
      </c>
      <c r="H163" s="206">
        <v>1</v>
      </c>
      <c r="I163" s="207"/>
      <c r="J163" s="208">
        <f t="shared" si="30"/>
        <v>0</v>
      </c>
      <c r="K163" s="204" t="s">
        <v>21</v>
      </c>
      <c r="L163" s="209"/>
      <c r="M163" s="210" t="s">
        <v>21</v>
      </c>
      <c r="N163" s="211" t="s">
        <v>41</v>
      </c>
      <c r="O163" s="39"/>
      <c r="P163" s="199">
        <f t="shared" si="31"/>
        <v>0</v>
      </c>
      <c r="Q163" s="199">
        <v>0.04</v>
      </c>
      <c r="R163" s="199">
        <f t="shared" si="32"/>
        <v>0.04</v>
      </c>
      <c r="S163" s="199">
        <v>0</v>
      </c>
      <c r="T163" s="200">
        <f t="shared" si="33"/>
        <v>0</v>
      </c>
      <c r="AR163" s="21" t="s">
        <v>145</v>
      </c>
      <c r="AT163" s="21" t="s">
        <v>141</v>
      </c>
      <c r="AU163" s="21" t="s">
        <v>80</v>
      </c>
      <c r="AY163" s="21" t="s">
        <v>131</v>
      </c>
      <c r="BE163" s="201">
        <f t="shared" si="34"/>
        <v>0</v>
      </c>
      <c r="BF163" s="201">
        <f t="shared" si="35"/>
        <v>0</v>
      </c>
      <c r="BG163" s="201">
        <f t="shared" si="36"/>
        <v>0</v>
      </c>
      <c r="BH163" s="201">
        <f t="shared" si="37"/>
        <v>0</v>
      </c>
      <c r="BI163" s="201">
        <f t="shared" si="38"/>
        <v>0</v>
      </c>
      <c r="BJ163" s="21" t="s">
        <v>78</v>
      </c>
      <c r="BK163" s="201">
        <f t="shared" si="39"/>
        <v>0</v>
      </c>
      <c r="BL163" s="21" t="s">
        <v>139</v>
      </c>
      <c r="BM163" s="21" t="s">
        <v>376</v>
      </c>
    </row>
    <row r="164" spans="2:65" s="1" customFormat="1" ht="16.5" customHeight="1">
      <c r="B164" s="38"/>
      <c r="C164" s="190" t="s">
        <v>377</v>
      </c>
      <c r="D164" s="190" t="s">
        <v>134</v>
      </c>
      <c r="E164" s="191" t="s">
        <v>378</v>
      </c>
      <c r="F164" s="192" t="s">
        <v>379</v>
      </c>
      <c r="G164" s="193" t="s">
        <v>137</v>
      </c>
      <c r="H164" s="194">
        <v>11.5</v>
      </c>
      <c r="I164" s="195"/>
      <c r="J164" s="196">
        <f t="shared" si="30"/>
        <v>0</v>
      </c>
      <c r="K164" s="192" t="s">
        <v>138</v>
      </c>
      <c r="L164" s="58"/>
      <c r="M164" s="197" t="s">
        <v>21</v>
      </c>
      <c r="N164" s="198" t="s">
        <v>41</v>
      </c>
      <c r="O164" s="39"/>
      <c r="P164" s="199">
        <f t="shared" si="31"/>
        <v>0</v>
      </c>
      <c r="Q164" s="199">
        <v>4.4999999999999999E-4</v>
      </c>
      <c r="R164" s="199">
        <f t="shared" si="32"/>
        <v>5.1749999999999999E-3</v>
      </c>
      <c r="S164" s="199">
        <v>0</v>
      </c>
      <c r="T164" s="200">
        <f t="shared" si="33"/>
        <v>0</v>
      </c>
      <c r="AR164" s="21" t="s">
        <v>139</v>
      </c>
      <c r="AT164" s="21" t="s">
        <v>134</v>
      </c>
      <c r="AU164" s="21" t="s">
        <v>80</v>
      </c>
      <c r="AY164" s="21" t="s">
        <v>131</v>
      </c>
      <c r="BE164" s="201">
        <f t="shared" si="34"/>
        <v>0</v>
      </c>
      <c r="BF164" s="201">
        <f t="shared" si="35"/>
        <v>0</v>
      </c>
      <c r="BG164" s="201">
        <f t="shared" si="36"/>
        <v>0</v>
      </c>
      <c r="BH164" s="201">
        <f t="shared" si="37"/>
        <v>0</v>
      </c>
      <c r="BI164" s="201">
        <f t="shared" si="38"/>
        <v>0</v>
      </c>
      <c r="BJ164" s="21" t="s">
        <v>78</v>
      </c>
      <c r="BK164" s="201">
        <f t="shared" si="39"/>
        <v>0</v>
      </c>
      <c r="BL164" s="21" t="s">
        <v>139</v>
      </c>
      <c r="BM164" s="21" t="s">
        <v>380</v>
      </c>
    </row>
    <row r="165" spans="2:65" s="1" customFormat="1" ht="16.5" customHeight="1">
      <c r="B165" s="38"/>
      <c r="C165" s="190" t="s">
        <v>381</v>
      </c>
      <c r="D165" s="190" t="s">
        <v>134</v>
      </c>
      <c r="E165" s="191" t="s">
        <v>382</v>
      </c>
      <c r="F165" s="192" t="s">
        <v>383</v>
      </c>
      <c r="G165" s="193" t="s">
        <v>137</v>
      </c>
      <c r="H165" s="194">
        <v>48.6</v>
      </c>
      <c r="I165" s="195"/>
      <c r="J165" s="196">
        <f t="shared" si="30"/>
        <v>0</v>
      </c>
      <c r="K165" s="192" t="s">
        <v>138</v>
      </c>
      <c r="L165" s="58"/>
      <c r="M165" s="197" t="s">
        <v>21</v>
      </c>
      <c r="N165" s="198" t="s">
        <v>41</v>
      </c>
      <c r="O165" s="39"/>
      <c r="P165" s="199">
        <f t="shared" si="31"/>
        <v>0</v>
      </c>
      <c r="Q165" s="199">
        <v>0</v>
      </c>
      <c r="R165" s="199">
        <f t="shared" si="32"/>
        <v>0</v>
      </c>
      <c r="S165" s="199">
        <v>0</v>
      </c>
      <c r="T165" s="200">
        <f t="shared" si="33"/>
        <v>0</v>
      </c>
      <c r="AR165" s="21" t="s">
        <v>139</v>
      </c>
      <c r="AT165" s="21" t="s">
        <v>134</v>
      </c>
      <c r="AU165" s="21" t="s">
        <v>80</v>
      </c>
      <c r="AY165" s="21" t="s">
        <v>131</v>
      </c>
      <c r="BE165" s="201">
        <f t="shared" si="34"/>
        <v>0</v>
      </c>
      <c r="BF165" s="201">
        <f t="shared" si="35"/>
        <v>0</v>
      </c>
      <c r="BG165" s="201">
        <f t="shared" si="36"/>
        <v>0</v>
      </c>
      <c r="BH165" s="201">
        <f t="shared" si="37"/>
        <v>0</v>
      </c>
      <c r="BI165" s="201">
        <f t="shared" si="38"/>
        <v>0</v>
      </c>
      <c r="BJ165" s="21" t="s">
        <v>78</v>
      </c>
      <c r="BK165" s="201">
        <f t="shared" si="39"/>
        <v>0</v>
      </c>
      <c r="BL165" s="21" t="s">
        <v>139</v>
      </c>
      <c r="BM165" s="21" t="s">
        <v>384</v>
      </c>
    </row>
    <row r="166" spans="2:65" s="1" customFormat="1" ht="25.5" customHeight="1">
      <c r="B166" s="38"/>
      <c r="C166" s="190" t="s">
        <v>385</v>
      </c>
      <c r="D166" s="190" t="s">
        <v>134</v>
      </c>
      <c r="E166" s="191" t="s">
        <v>386</v>
      </c>
      <c r="F166" s="192" t="s">
        <v>387</v>
      </c>
      <c r="G166" s="193" t="s">
        <v>170</v>
      </c>
      <c r="H166" s="194">
        <v>4.7E-2</v>
      </c>
      <c r="I166" s="195"/>
      <c r="J166" s="196">
        <f t="shared" si="30"/>
        <v>0</v>
      </c>
      <c r="K166" s="192" t="s">
        <v>138</v>
      </c>
      <c r="L166" s="58"/>
      <c r="M166" s="197" t="s">
        <v>21</v>
      </c>
      <c r="N166" s="198" t="s">
        <v>41</v>
      </c>
      <c r="O166" s="39"/>
      <c r="P166" s="199">
        <f t="shared" si="31"/>
        <v>0</v>
      </c>
      <c r="Q166" s="199">
        <v>0</v>
      </c>
      <c r="R166" s="199">
        <f t="shared" si="32"/>
        <v>0</v>
      </c>
      <c r="S166" s="199">
        <v>0</v>
      </c>
      <c r="T166" s="200">
        <f t="shared" si="33"/>
        <v>0</v>
      </c>
      <c r="AR166" s="21" t="s">
        <v>139</v>
      </c>
      <c r="AT166" s="21" t="s">
        <v>134</v>
      </c>
      <c r="AU166" s="21" t="s">
        <v>80</v>
      </c>
      <c r="AY166" s="21" t="s">
        <v>131</v>
      </c>
      <c r="BE166" s="201">
        <f t="shared" si="34"/>
        <v>0</v>
      </c>
      <c r="BF166" s="201">
        <f t="shared" si="35"/>
        <v>0</v>
      </c>
      <c r="BG166" s="201">
        <f t="shared" si="36"/>
        <v>0</v>
      </c>
      <c r="BH166" s="201">
        <f t="shared" si="37"/>
        <v>0</v>
      </c>
      <c r="BI166" s="201">
        <f t="shared" si="38"/>
        <v>0</v>
      </c>
      <c r="BJ166" s="21" t="s">
        <v>78</v>
      </c>
      <c r="BK166" s="201">
        <f t="shared" si="39"/>
        <v>0</v>
      </c>
      <c r="BL166" s="21" t="s">
        <v>139</v>
      </c>
      <c r="BM166" s="21" t="s">
        <v>388</v>
      </c>
    </row>
    <row r="167" spans="2:65" s="10" customFormat="1" ht="29.85" customHeight="1">
      <c r="B167" s="173"/>
      <c r="C167" s="174"/>
      <c r="D167" s="187" t="s">
        <v>69</v>
      </c>
      <c r="E167" s="188" t="s">
        <v>389</v>
      </c>
      <c r="F167" s="188" t="s">
        <v>390</v>
      </c>
      <c r="G167" s="174"/>
      <c r="H167" s="174"/>
      <c r="I167" s="177"/>
      <c r="J167" s="189">
        <f>BK167</f>
        <v>0</v>
      </c>
      <c r="K167" s="174"/>
      <c r="L167" s="179"/>
      <c r="M167" s="180"/>
      <c r="N167" s="181"/>
      <c r="O167" s="181"/>
      <c r="P167" s="182">
        <f>SUM(P168:P182)</f>
        <v>0</v>
      </c>
      <c r="Q167" s="181"/>
      <c r="R167" s="182">
        <f>SUM(R168:R182)</f>
        <v>0</v>
      </c>
      <c r="S167" s="181"/>
      <c r="T167" s="183">
        <f>SUM(T168:T182)</f>
        <v>0</v>
      </c>
      <c r="AR167" s="184" t="s">
        <v>80</v>
      </c>
      <c r="AT167" s="185" t="s">
        <v>69</v>
      </c>
      <c r="AU167" s="185" t="s">
        <v>78</v>
      </c>
      <c r="AY167" s="184" t="s">
        <v>131</v>
      </c>
      <c r="BK167" s="186">
        <f>SUM(BK168:BK182)</f>
        <v>0</v>
      </c>
    </row>
    <row r="168" spans="2:65" s="1" customFormat="1" ht="16.5" customHeight="1">
      <c r="B168" s="38"/>
      <c r="C168" s="202" t="s">
        <v>391</v>
      </c>
      <c r="D168" s="202" t="s">
        <v>141</v>
      </c>
      <c r="E168" s="203" t="s">
        <v>392</v>
      </c>
      <c r="F168" s="204" t="s">
        <v>393</v>
      </c>
      <c r="G168" s="205" t="s">
        <v>394</v>
      </c>
      <c r="H168" s="206">
        <v>1</v>
      </c>
      <c r="I168" s="207"/>
      <c r="J168" s="208">
        <f t="shared" ref="J168:J182" si="40">ROUND(I168*H168,2)</f>
        <v>0</v>
      </c>
      <c r="K168" s="204" t="s">
        <v>21</v>
      </c>
      <c r="L168" s="209"/>
      <c r="M168" s="210" t="s">
        <v>21</v>
      </c>
      <c r="N168" s="211" t="s">
        <v>41</v>
      </c>
      <c r="O168" s="39"/>
      <c r="P168" s="199">
        <f t="shared" ref="P168:P182" si="41">O168*H168</f>
        <v>0</v>
      </c>
      <c r="Q168" s="199">
        <v>0</v>
      </c>
      <c r="R168" s="199">
        <f t="shared" ref="R168:R182" si="42">Q168*H168</f>
        <v>0</v>
      </c>
      <c r="S168" s="199">
        <v>0</v>
      </c>
      <c r="T168" s="200">
        <f t="shared" ref="T168:T182" si="43">S168*H168</f>
        <v>0</v>
      </c>
      <c r="AR168" s="21" t="s">
        <v>145</v>
      </c>
      <c r="AT168" s="21" t="s">
        <v>141</v>
      </c>
      <c r="AU168" s="21" t="s">
        <v>80</v>
      </c>
      <c r="AY168" s="21" t="s">
        <v>131</v>
      </c>
      <c r="BE168" s="201">
        <f t="shared" ref="BE168:BE182" si="44">IF(N168="základní",J168,0)</f>
        <v>0</v>
      </c>
      <c r="BF168" s="201">
        <f t="shared" ref="BF168:BF182" si="45">IF(N168="snížená",J168,0)</f>
        <v>0</v>
      </c>
      <c r="BG168" s="201">
        <f t="shared" ref="BG168:BG182" si="46">IF(N168="zákl. přenesená",J168,0)</f>
        <v>0</v>
      </c>
      <c r="BH168" s="201">
        <f t="shared" ref="BH168:BH182" si="47">IF(N168="sníž. přenesená",J168,0)</f>
        <v>0</v>
      </c>
      <c r="BI168" s="201">
        <f t="shared" ref="BI168:BI182" si="48">IF(N168="nulová",J168,0)</f>
        <v>0</v>
      </c>
      <c r="BJ168" s="21" t="s">
        <v>78</v>
      </c>
      <c r="BK168" s="201">
        <f t="shared" ref="BK168:BK182" si="49">ROUND(I168*H168,2)</f>
        <v>0</v>
      </c>
      <c r="BL168" s="21" t="s">
        <v>139</v>
      </c>
      <c r="BM168" s="21" t="s">
        <v>395</v>
      </c>
    </row>
    <row r="169" spans="2:65" s="1" customFormat="1" ht="16.5" customHeight="1">
      <c r="B169" s="38"/>
      <c r="C169" s="202" t="s">
        <v>396</v>
      </c>
      <c r="D169" s="202" t="s">
        <v>141</v>
      </c>
      <c r="E169" s="203" t="s">
        <v>397</v>
      </c>
      <c r="F169" s="204" t="s">
        <v>398</v>
      </c>
      <c r="G169" s="205" t="s">
        <v>399</v>
      </c>
      <c r="H169" s="206">
        <v>1</v>
      </c>
      <c r="I169" s="207"/>
      <c r="J169" s="208">
        <f t="shared" si="40"/>
        <v>0</v>
      </c>
      <c r="K169" s="204" t="s">
        <v>21</v>
      </c>
      <c r="L169" s="209"/>
      <c r="M169" s="210" t="s">
        <v>21</v>
      </c>
      <c r="N169" s="211" t="s">
        <v>41</v>
      </c>
      <c r="O169" s="39"/>
      <c r="P169" s="199">
        <f t="shared" si="41"/>
        <v>0</v>
      </c>
      <c r="Q169" s="199">
        <v>0</v>
      </c>
      <c r="R169" s="199">
        <f t="shared" si="42"/>
        <v>0</v>
      </c>
      <c r="S169" s="199">
        <v>0</v>
      </c>
      <c r="T169" s="200">
        <f t="shared" si="43"/>
        <v>0</v>
      </c>
      <c r="AR169" s="21" t="s">
        <v>145</v>
      </c>
      <c r="AT169" s="21" t="s">
        <v>141</v>
      </c>
      <c r="AU169" s="21" t="s">
        <v>80</v>
      </c>
      <c r="AY169" s="21" t="s">
        <v>131</v>
      </c>
      <c r="BE169" s="201">
        <f t="shared" si="44"/>
        <v>0</v>
      </c>
      <c r="BF169" s="201">
        <f t="shared" si="45"/>
        <v>0</v>
      </c>
      <c r="BG169" s="201">
        <f t="shared" si="46"/>
        <v>0</v>
      </c>
      <c r="BH169" s="201">
        <f t="shared" si="47"/>
        <v>0</v>
      </c>
      <c r="BI169" s="201">
        <f t="shared" si="48"/>
        <v>0</v>
      </c>
      <c r="BJ169" s="21" t="s">
        <v>78</v>
      </c>
      <c r="BK169" s="201">
        <f t="shared" si="49"/>
        <v>0</v>
      </c>
      <c r="BL169" s="21" t="s">
        <v>139</v>
      </c>
      <c r="BM169" s="21" t="s">
        <v>400</v>
      </c>
    </row>
    <row r="170" spans="2:65" s="1" customFormat="1" ht="16.5" customHeight="1">
      <c r="B170" s="38"/>
      <c r="C170" s="202" t="s">
        <v>401</v>
      </c>
      <c r="D170" s="202" t="s">
        <v>141</v>
      </c>
      <c r="E170" s="203" t="s">
        <v>402</v>
      </c>
      <c r="F170" s="204" t="s">
        <v>403</v>
      </c>
      <c r="G170" s="205" t="s">
        <v>399</v>
      </c>
      <c r="H170" s="206">
        <v>18</v>
      </c>
      <c r="I170" s="207"/>
      <c r="J170" s="208">
        <f t="shared" si="40"/>
        <v>0</v>
      </c>
      <c r="K170" s="204" t="s">
        <v>21</v>
      </c>
      <c r="L170" s="209"/>
      <c r="M170" s="210" t="s">
        <v>21</v>
      </c>
      <c r="N170" s="211" t="s">
        <v>41</v>
      </c>
      <c r="O170" s="39"/>
      <c r="P170" s="199">
        <f t="shared" si="41"/>
        <v>0</v>
      </c>
      <c r="Q170" s="199">
        <v>0</v>
      </c>
      <c r="R170" s="199">
        <f t="shared" si="42"/>
        <v>0</v>
      </c>
      <c r="S170" s="199">
        <v>0</v>
      </c>
      <c r="T170" s="200">
        <f t="shared" si="43"/>
        <v>0</v>
      </c>
      <c r="AR170" s="21" t="s">
        <v>145</v>
      </c>
      <c r="AT170" s="21" t="s">
        <v>141</v>
      </c>
      <c r="AU170" s="21" t="s">
        <v>80</v>
      </c>
      <c r="AY170" s="21" t="s">
        <v>131</v>
      </c>
      <c r="BE170" s="201">
        <f t="shared" si="44"/>
        <v>0</v>
      </c>
      <c r="BF170" s="201">
        <f t="shared" si="45"/>
        <v>0</v>
      </c>
      <c r="BG170" s="201">
        <f t="shared" si="46"/>
        <v>0</v>
      </c>
      <c r="BH170" s="201">
        <f t="shared" si="47"/>
        <v>0</v>
      </c>
      <c r="BI170" s="201">
        <f t="shared" si="48"/>
        <v>0</v>
      </c>
      <c r="BJ170" s="21" t="s">
        <v>78</v>
      </c>
      <c r="BK170" s="201">
        <f t="shared" si="49"/>
        <v>0</v>
      </c>
      <c r="BL170" s="21" t="s">
        <v>139</v>
      </c>
      <c r="BM170" s="21" t="s">
        <v>404</v>
      </c>
    </row>
    <row r="171" spans="2:65" s="1" customFormat="1" ht="16.5" customHeight="1">
      <c r="B171" s="38"/>
      <c r="C171" s="202" t="s">
        <v>405</v>
      </c>
      <c r="D171" s="202" t="s">
        <v>141</v>
      </c>
      <c r="E171" s="203" t="s">
        <v>406</v>
      </c>
      <c r="F171" s="204" t="s">
        <v>407</v>
      </c>
      <c r="G171" s="205" t="s">
        <v>399</v>
      </c>
      <c r="H171" s="206">
        <v>12</v>
      </c>
      <c r="I171" s="207"/>
      <c r="J171" s="208">
        <f t="shared" si="40"/>
        <v>0</v>
      </c>
      <c r="K171" s="204" t="s">
        <v>21</v>
      </c>
      <c r="L171" s="209"/>
      <c r="M171" s="210" t="s">
        <v>21</v>
      </c>
      <c r="N171" s="211" t="s">
        <v>41</v>
      </c>
      <c r="O171" s="39"/>
      <c r="P171" s="199">
        <f t="shared" si="41"/>
        <v>0</v>
      </c>
      <c r="Q171" s="199">
        <v>0</v>
      </c>
      <c r="R171" s="199">
        <f t="shared" si="42"/>
        <v>0</v>
      </c>
      <c r="S171" s="199">
        <v>0</v>
      </c>
      <c r="T171" s="200">
        <f t="shared" si="43"/>
        <v>0</v>
      </c>
      <c r="AR171" s="21" t="s">
        <v>145</v>
      </c>
      <c r="AT171" s="21" t="s">
        <v>141</v>
      </c>
      <c r="AU171" s="21" t="s">
        <v>80</v>
      </c>
      <c r="AY171" s="21" t="s">
        <v>131</v>
      </c>
      <c r="BE171" s="201">
        <f t="shared" si="44"/>
        <v>0</v>
      </c>
      <c r="BF171" s="201">
        <f t="shared" si="45"/>
        <v>0</v>
      </c>
      <c r="BG171" s="201">
        <f t="shared" si="46"/>
        <v>0</v>
      </c>
      <c r="BH171" s="201">
        <f t="shared" si="47"/>
        <v>0</v>
      </c>
      <c r="BI171" s="201">
        <f t="shared" si="48"/>
        <v>0</v>
      </c>
      <c r="BJ171" s="21" t="s">
        <v>78</v>
      </c>
      <c r="BK171" s="201">
        <f t="shared" si="49"/>
        <v>0</v>
      </c>
      <c r="BL171" s="21" t="s">
        <v>139</v>
      </c>
      <c r="BM171" s="21" t="s">
        <v>408</v>
      </c>
    </row>
    <row r="172" spans="2:65" s="1" customFormat="1" ht="25.5" customHeight="1">
      <c r="B172" s="38"/>
      <c r="C172" s="202" t="s">
        <v>409</v>
      </c>
      <c r="D172" s="202" t="s">
        <v>141</v>
      </c>
      <c r="E172" s="203" t="s">
        <v>410</v>
      </c>
      <c r="F172" s="204" t="s">
        <v>411</v>
      </c>
      <c r="G172" s="205" t="s">
        <v>399</v>
      </c>
      <c r="H172" s="206">
        <v>40</v>
      </c>
      <c r="I172" s="207"/>
      <c r="J172" s="208">
        <f t="shared" si="40"/>
        <v>0</v>
      </c>
      <c r="K172" s="204" t="s">
        <v>21</v>
      </c>
      <c r="L172" s="209"/>
      <c r="M172" s="210" t="s">
        <v>21</v>
      </c>
      <c r="N172" s="211" t="s">
        <v>41</v>
      </c>
      <c r="O172" s="39"/>
      <c r="P172" s="199">
        <f t="shared" si="41"/>
        <v>0</v>
      </c>
      <c r="Q172" s="199">
        <v>0</v>
      </c>
      <c r="R172" s="199">
        <f t="shared" si="42"/>
        <v>0</v>
      </c>
      <c r="S172" s="199">
        <v>0</v>
      </c>
      <c r="T172" s="200">
        <f t="shared" si="43"/>
        <v>0</v>
      </c>
      <c r="AR172" s="21" t="s">
        <v>145</v>
      </c>
      <c r="AT172" s="21" t="s">
        <v>141</v>
      </c>
      <c r="AU172" s="21" t="s">
        <v>80</v>
      </c>
      <c r="AY172" s="21" t="s">
        <v>131</v>
      </c>
      <c r="BE172" s="201">
        <f t="shared" si="44"/>
        <v>0</v>
      </c>
      <c r="BF172" s="201">
        <f t="shared" si="45"/>
        <v>0</v>
      </c>
      <c r="BG172" s="201">
        <f t="shared" si="46"/>
        <v>0</v>
      </c>
      <c r="BH172" s="201">
        <f t="shared" si="47"/>
        <v>0</v>
      </c>
      <c r="BI172" s="201">
        <f t="shared" si="48"/>
        <v>0</v>
      </c>
      <c r="BJ172" s="21" t="s">
        <v>78</v>
      </c>
      <c r="BK172" s="201">
        <f t="shared" si="49"/>
        <v>0</v>
      </c>
      <c r="BL172" s="21" t="s">
        <v>139</v>
      </c>
      <c r="BM172" s="21" t="s">
        <v>412</v>
      </c>
    </row>
    <row r="173" spans="2:65" s="1" customFormat="1" ht="16.5" customHeight="1">
      <c r="B173" s="38"/>
      <c r="C173" s="202" t="s">
        <v>413</v>
      </c>
      <c r="D173" s="202" t="s">
        <v>141</v>
      </c>
      <c r="E173" s="203" t="s">
        <v>414</v>
      </c>
      <c r="F173" s="204" t="s">
        <v>415</v>
      </c>
      <c r="G173" s="205" t="s">
        <v>137</v>
      </c>
      <c r="H173" s="206">
        <v>250</v>
      </c>
      <c r="I173" s="207"/>
      <c r="J173" s="208">
        <f t="shared" si="40"/>
        <v>0</v>
      </c>
      <c r="K173" s="204" t="s">
        <v>21</v>
      </c>
      <c r="L173" s="209"/>
      <c r="M173" s="210" t="s">
        <v>21</v>
      </c>
      <c r="N173" s="211" t="s">
        <v>41</v>
      </c>
      <c r="O173" s="39"/>
      <c r="P173" s="199">
        <f t="shared" si="41"/>
        <v>0</v>
      </c>
      <c r="Q173" s="199">
        <v>0</v>
      </c>
      <c r="R173" s="199">
        <f t="shared" si="42"/>
        <v>0</v>
      </c>
      <c r="S173" s="199">
        <v>0</v>
      </c>
      <c r="T173" s="200">
        <f t="shared" si="43"/>
        <v>0</v>
      </c>
      <c r="AR173" s="21" t="s">
        <v>145</v>
      </c>
      <c r="AT173" s="21" t="s">
        <v>141</v>
      </c>
      <c r="AU173" s="21" t="s">
        <v>80</v>
      </c>
      <c r="AY173" s="21" t="s">
        <v>131</v>
      </c>
      <c r="BE173" s="201">
        <f t="shared" si="44"/>
        <v>0</v>
      </c>
      <c r="BF173" s="201">
        <f t="shared" si="45"/>
        <v>0</v>
      </c>
      <c r="BG173" s="201">
        <f t="shared" si="46"/>
        <v>0</v>
      </c>
      <c r="BH173" s="201">
        <f t="shared" si="47"/>
        <v>0</v>
      </c>
      <c r="BI173" s="201">
        <f t="shared" si="48"/>
        <v>0</v>
      </c>
      <c r="BJ173" s="21" t="s">
        <v>78</v>
      </c>
      <c r="BK173" s="201">
        <f t="shared" si="49"/>
        <v>0</v>
      </c>
      <c r="BL173" s="21" t="s">
        <v>139</v>
      </c>
      <c r="BM173" s="21" t="s">
        <v>416</v>
      </c>
    </row>
    <row r="174" spans="2:65" s="1" customFormat="1" ht="16.5" customHeight="1">
      <c r="B174" s="38"/>
      <c r="C174" s="202" t="s">
        <v>417</v>
      </c>
      <c r="D174" s="202" t="s">
        <v>141</v>
      </c>
      <c r="E174" s="203" t="s">
        <v>418</v>
      </c>
      <c r="F174" s="204" t="s">
        <v>419</v>
      </c>
      <c r="G174" s="205" t="s">
        <v>137</v>
      </c>
      <c r="H174" s="206">
        <v>200</v>
      </c>
      <c r="I174" s="207"/>
      <c r="J174" s="208">
        <f t="shared" si="40"/>
        <v>0</v>
      </c>
      <c r="K174" s="204" t="s">
        <v>21</v>
      </c>
      <c r="L174" s="209"/>
      <c r="M174" s="210" t="s">
        <v>21</v>
      </c>
      <c r="N174" s="211" t="s">
        <v>41</v>
      </c>
      <c r="O174" s="39"/>
      <c r="P174" s="199">
        <f t="shared" si="41"/>
        <v>0</v>
      </c>
      <c r="Q174" s="199">
        <v>0</v>
      </c>
      <c r="R174" s="199">
        <f t="shared" si="42"/>
        <v>0</v>
      </c>
      <c r="S174" s="199">
        <v>0</v>
      </c>
      <c r="T174" s="200">
        <f t="shared" si="43"/>
        <v>0</v>
      </c>
      <c r="AR174" s="21" t="s">
        <v>145</v>
      </c>
      <c r="AT174" s="21" t="s">
        <v>141</v>
      </c>
      <c r="AU174" s="21" t="s">
        <v>80</v>
      </c>
      <c r="AY174" s="21" t="s">
        <v>131</v>
      </c>
      <c r="BE174" s="201">
        <f t="shared" si="44"/>
        <v>0</v>
      </c>
      <c r="BF174" s="201">
        <f t="shared" si="45"/>
        <v>0</v>
      </c>
      <c r="BG174" s="201">
        <f t="shared" si="46"/>
        <v>0</v>
      </c>
      <c r="BH174" s="201">
        <f t="shared" si="47"/>
        <v>0</v>
      </c>
      <c r="BI174" s="201">
        <f t="shared" si="48"/>
        <v>0</v>
      </c>
      <c r="BJ174" s="21" t="s">
        <v>78</v>
      </c>
      <c r="BK174" s="201">
        <f t="shared" si="49"/>
        <v>0</v>
      </c>
      <c r="BL174" s="21" t="s">
        <v>139</v>
      </c>
      <c r="BM174" s="21" t="s">
        <v>420</v>
      </c>
    </row>
    <row r="175" spans="2:65" s="1" customFormat="1" ht="16.5" customHeight="1">
      <c r="B175" s="38"/>
      <c r="C175" s="202" t="s">
        <v>421</v>
      </c>
      <c r="D175" s="202" t="s">
        <v>141</v>
      </c>
      <c r="E175" s="203" t="s">
        <v>422</v>
      </c>
      <c r="F175" s="204" t="s">
        <v>423</v>
      </c>
      <c r="G175" s="205" t="s">
        <v>137</v>
      </c>
      <c r="H175" s="206">
        <v>450</v>
      </c>
      <c r="I175" s="207"/>
      <c r="J175" s="208">
        <f t="shared" si="40"/>
        <v>0</v>
      </c>
      <c r="K175" s="204" t="s">
        <v>21</v>
      </c>
      <c r="L175" s="209"/>
      <c r="M175" s="210" t="s">
        <v>21</v>
      </c>
      <c r="N175" s="211" t="s">
        <v>41</v>
      </c>
      <c r="O175" s="39"/>
      <c r="P175" s="199">
        <f t="shared" si="41"/>
        <v>0</v>
      </c>
      <c r="Q175" s="199">
        <v>0</v>
      </c>
      <c r="R175" s="199">
        <f t="shared" si="42"/>
        <v>0</v>
      </c>
      <c r="S175" s="199">
        <v>0</v>
      </c>
      <c r="T175" s="200">
        <f t="shared" si="43"/>
        <v>0</v>
      </c>
      <c r="AR175" s="21" t="s">
        <v>145</v>
      </c>
      <c r="AT175" s="21" t="s">
        <v>141</v>
      </c>
      <c r="AU175" s="21" t="s">
        <v>80</v>
      </c>
      <c r="AY175" s="21" t="s">
        <v>131</v>
      </c>
      <c r="BE175" s="201">
        <f t="shared" si="44"/>
        <v>0</v>
      </c>
      <c r="BF175" s="201">
        <f t="shared" si="45"/>
        <v>0</v>
      </c>
      <c r="BG175" s="201">
        <f t="shared" si="46"/>
        <v>0</v>
      </c>
      <c r="BH175" s="201">
        <f t="shared" si="47"/>
        <v>0</v>
      </c>
      <c r="BI175" s="201">
        <f t="shared" si="48"/>
        <v>0</v>
      </c>
      <c r="BJ175" s="21" t="s">
        <v>78</v>
      </c>
      <c r="BK175" s="201">
        <f t="shared" si="49"/>
        <v>0</v>
      </c>
      <c r="BL175" s="21" t="s">
        <v>139</v>
      </c>
      <c r="BM175" s="21" t="s">
        <v>424</v>
      </c>
    </row>
    <row r="176" spans="2:65" s="1" customFormat="1" ht="16.5" customHeight="1">
      <c r="B176" s="38"/>
      <c r="C176" s="202" t="s">
        <v>425</v>
      </c>
      <c r="D176" s="202" t="s">
        <v>141</v>
      </c>
      <c r="E176" s="203" t="s">
        <v>426</v>
      </c>
      <c r="F176" s="204" t="s">
        <v>427</v>
      </c>
      <c r="G176" s="205" t="s">
        <v>399</v>
      </c>
      <c r="H176" s="206">
        <v>1</v>
      </c>
      <c r="I176" s="207"/>
      <c r="J176" s="208">
        <f t="shared" si="40"/>
        <v>0</v>
      </c>
      <c r="K176" s="204" t="s">
        <v>21</v>
      </c>
      <c r="L176" s="209"/>
      <c r="M176" s="210" t="s">
        <v>21</v>
      </c>
      <c r="N176" s="211" t="s">
        <v>41</v>
      </c>
      <c r="O176" s="39"/>
      <c r="P176" s="199">
        <f t="shared" si="41"/>
        <v>0</v>
      </c>
      <c r="Q176" s="199">
        <v>0</v>
      </c>
      <c r="R176" s="199">
        <f t="shared" si="42"/>
        <v>0</v>
      </c>
      <c r="S176" s="199">
        <v>0</v>
      </c>
      <c r="T176" s="200">
        <f t="shared" si="43"/>
        <v>0</v>
      </c>
      <c r="AR176" s="21" t="s">
        <v>145</v>
      </c>
      <c r="AT176" s="21" t="s">
        <v>141</v>
      </c>
      <c r="AU176" s="21" t="s">
        <v>80</v>
      </c>
      <c r="AY176" s="21" t="s">
        <v>131</v>
      </c>
      <c r="BE176" s="201">
        <f t="shared" si="44"/>
        <v>0</v>
      </c>
      <c r="BF176" s="201">
        <f t="shared" si="45"/>
        <v>0</v>
      </c>
      <c r="BG176" s="201">
        <f t="shared" si="46"/>
        <v>0</v>
      </c>
      <c r="BH176" s="201">
        <f t="shared" si="47"/>
        <v>0</v>
      </c>
      <c r="BI176" s="201">
        <f t="shared" si="48"/>
        <v>0</v>
      </c>
      <c r="BJ176" s="21" t="s">
        <v>78</v>
      </c>
      <c r="BK176" s="201">
        <f t="shared" si="49"/>
        <v>0</v>
      </c>
      <c r="BL176" s="21" t="s">
        <v>139</v>
      </c>
      <c r="BM176" s="21" t="s">
        <v>428</v>
      </c>
    </row>
    <row r="177" spans="2:65" s="1" customFormat="1" ht="16.5" customHeight="1">
      <c r="B177" s="38"/>
      <c r="C177" s="202" t="s">
        <v>429</v>
      </c>
      <c r="D177" s="202" t="s">
        <v>141</v>
      </c>
      <c r="E177" s="203" t="s">
        <v>430</v>
      </c>
      <c r="F177" s="204" t="s">
        <v>431</v>
      </c>
      <c r="G177" s="205" t="s">
        <v>399</v>
      </c>
      <c r="H177" s="206">
        <v>71</v>
      </c>
      <c r="I177" s="207"/>
      <c r="J177" s="208">
        <f t="shared" si="40"/>
        <v>0</v>
      </c>
      <c r="K177" s="204" t="s">
        <v>21</v>
      </c>
      <c r="L177" s="209"/>
      <c r="M177" s="210" t="s">
        <v>21</v>
      </c>
      <c r="N177" s="211" t="s">
        <v>41</v>
      </c>
      <c r="O177" s="39"/>
      <c r="P177" s="199">
        <f t="shared" si="41"/>
        <v>0</v>
      </c>
      <c r="Q177" s="199">
        <v>0</v>
      </c>
      <c r="R177" s="199">
        <f t="shared" si="42"/>
        <v>0</v>
      </c>
      <c r="S177" s="199">
        <v>0</v>
      </c>
      <c r="T177" s="200">
        <f t="shared" si="43"/>
        <v>0</v>
      </c>
      <c r="AR177" s="21" t="s">
        <v>145</v>
      </c>
      <c r="AT177" s="21" t="s">
        <v>141</v>
      </c>
      <c r="AU177" s="21" t="s">
        <v>80</v>
      </c>
      <c r="AY177" s="21" t="s">
        <v>131</v>
      </c>
      <c r="BE177" s="201">
        <f t="shared" si="44"/>
        <v>0</v>
      </c>
      <c r="BF177" s="201">
        <f t="shared" si="45"/>
        <v>0</v>
      </c>
      <c r="BG177" s="201">
        <f t="shared" si="46"/>
        <v>0</v>
      </c>
      <c r="BH177" s="201">
        <f t="shared" si="47"/>
        <v>0</v>
      </c>
      <c r="BI177" s="201">
        <f t="shared" si="48"/>
        <v>0</v>
      </c>
      <c r="BJ177" s="21" t="s">
        <v>78</v>
      </c>
      <c r="BK177" s="201">
        <f t="shared" si="49"/>
        <v>0</v>
      </c>
      <c r="BL177" s="21" t="s">
        <v>139</v>
      </c>
      <c r="BM177" s="21" t="s">
        <v>432</v>
      </c>
    </row>
    <row r="178" spans="2:65" s="1" customFormat="1" ht="16.5" customHeight="1">
      <c r="B178" s="38"/>
      <c r="C178" s="202" t="s">
        <v>433</v>
      </c>
      <c r="D178" s="202" t="s">
        <v>141</v>
      </c>
      <c r="E178" s="203" t="s">
        <v>434</v>
      </c>
      <c r="F178" s="204" t="s">
        <v>435</v>
      </c>
      <c r="G178" s="205" t="s">
        <v>399</v>
      </c>
      <c r="H178" s="206">
        <v>1</v>
      </c>
      <c r="I178" s="207"/>
      <c r="J178" s="208">
        <f t="shared" si="40"/>
        <v>0</v>
      </c>
      <c r="K178" s="204" t="s">
        <v>21</v>
      </c>
      <c r="L178" s="209"/>
      <c r="M178" s="210" t="s">
        <v>21</v>
      </c>
      <c r="N178" s="211" t="s">
        <v>41</v>
      </c>
      <c r="O178" s="39"/>
      <c r="P178" s="199">
        <f t="shared" si="41"/>
        <v>0</v>
      </c>
      <c r="Q178" s="199">
        <v>0</v>
      </c>
      <c r="R178" s="199">
        <f t="shared" si="42"/>
        <v>0</v>
      </c>
      <c r="S178" s="199">
        <v>0</v>
      </c>
      <c r="T178" s="200">
        <f t="shared" si="43"/>
        <v>0</v>
      </c>
      <c r="AR178" s="21" t="s">
        <v>145</v>
      </c>
      <c r="AT178" s="21" t="s">
        <v>141</v>
      </c>
      <c r="AU178" s="21" t="s">
        <v>80</v>
      </c>
      <c r="AY178" s="21" t="s">
        <v>131</v>
      </c>
      <c r="BE178" s="201">
        <f t="shared" si="44"/>
        <v>0</v>
      </c>
      <c r="BF178" s="201">
        <f t="shared" si="45"/>
        <v>0</v>
      </c>
      <c r="BG178" s="201">
        <f t="shared" si="46"/>
        <v>0</v>
      </c>
      <c r="BH178" s="201">
        <f t="shared" si="47"/>
        <v>0</v>
      </c>
      <c r="BI178" s="201">
        <f t="shared" si="48"/>
        <v>0</v>
      </c>
      <c r="BJ178" s="21" t="s">
        <v>78</v>
      </c>
      <c r="BK178" s="201">
        <f t="shared" si="49"/>
        <v>0</v>
      </c>
      <c r="BL178" s="21" t="s">
        <v>139</v>
      </c>
      <c r="BM178" s="21" t="s">
        <v>436</v>
      </c>
    </row>
    <row r="179" spans="2:65" s="1" customFormat="1" ht="16.5" customHeight="1">
      <c r="B179" s="38"/>
      <c r="C179" s="202" t="s">
        <v>437</v>
      </c>
      <c r="D179" s="202" t="s">
        <v>141</v>
      </c>
      <c r="E179" s="203" t="s">
        <v>438</v>
      </c>
      <c r="F179" s="204" t="s">
        <v>439</v>
      </c>
      <c r="G179" s="205" t="s">
        <v>399</v>
      </c>
      <c r="H179" s="206">
        <v>1</v>
      </c>
      <c r="I179" s="207"/>
      <c r="J179" s="208">
        <f t="shared" si="40"/>
        <v>0</v>
      </c>
      <c r="K179" s="204" t="s">
        <v>21</v>
      </c>
      <c r="L179" s="209"/>
      <c r="M179" s="210" t="s">
        <v>21</v>
      </c>
      <c r="N179" s="211" t="s">
        <v>41</v>
      </c>
      <c r="O179" s="39"/>
      <c r="P179" s="199">
        <f t="shared" si="41"/>
        <v>0</v>
      </c>
      <c r="Q179" s="199">
        <v>0</v>
      </c>
      <c r="R179" s="199">
        <f t="shared" si="42"/>
        <v>0</v>
      </c>
      <c r="S179" s="199">
        <v>0</v>
      </c>
      <c r="T179" s="200">
        <f t="shared" si="43"/>
        <v>0</v>
      </c>
      <c r="AR179" s="21" t="s">
        <v>145</v>
      </c>
      <c r="AT179" s="21" t="s">
        <v>141</v>
      </c>
      <c r="AU179" s="21" t="s">
        <v>80</v>
      </c>
      <c r="AY179" s="21" t="s">
        <v>131</v>
      </c>
      <c r="BE179" s="201">
        <f t="shared" si="44"/>
        <v>0</v>
      </c>
      <c r="BF179" s="201">
        <f t="shared" si="45"/>
        <v>0</v>
      </c>
      <c r="BG179" s="201">
        <f t="shared" si="46"/>
        <v>0</v>
      </c>
      <c r="BH179" s="201">
        <f t="shared" si="47"/>
        <v>0</v>
      </c>
      <c r="BI179" s="201">
        <f t="shared" si="48"/>
        <v>0</v>
      </c>
      <c r="BJ179" s="21" t="s">
        <v>78</v>
      </c>
      <c r="BK179" s="201">
        <f t="shared" si="49"/>
        <v>0</v>
      </c>
      <c r="BL179" s="21" t="s">
        <v>139</v>
      </c>
      <c r="BM179" s="21" t="s">
        <v>440</v>
      </c>
    </row>
    <row r="180" spans="2:65" s="1" customFormat="1" ht="16.5" customHeight="1">
      <c r="B180" s="38"/>
      <c r="C180" s="202" t="s">
        <v>441</v>
      </c>
      <c r="D180" s="202" t="s">
        <v>141</v>
      </c>
      <c r="E180" s="203" t="s">
        <v>442</v>
      </c>
      <c r="F180" s="204" t="s">
        <v>443</v>
      </c>
      <c r="G180" s="205" t="s">
        <v>399</v>
      </c>
      <c r="H180" s="206">
        <v>1</v>
      </c>
      <c r="I180" s="207"/>
      <c r="J180" s="208">
        <f t="shared" si="40"/>
        <v>0</v>
      </c>
      <c r="K180" s="204" t="s">
        <v>21</v>
      </c>
      <c r="L180" s="209"/>
      <c r="M180" s="210" t="s">
        <v>21</v>
      </c>
      <c r="N180" s="211" t="s">
        <v>41</v>
      </c>
      <c r="O180" s="39"/>
      <c r="P180" s="199">
        <f t="shared" si="41"/>
        <v>0</v>
      </c>
      <c r="Q180" s="199">
        <v>0</v>
      </c>
      <c r="R180" s="199">
        <f t="shared" si="42"/>
        <v>0</v>
      </c>
      <c r="S180" s="199">
        <v>0</v>
      </c>
      <c r="T180" s="200">
        <f t="shared" si="43"/>
        <v>0</v>
      </c>
      <c r="AR180" s="21" t="s">
        <v>145</v>
      </c>
      <c r="AT180" s="21" t="s">
        <v>141</v>
      </c>
      <c r="AU180" s="21" t="s">
        <v>80</v>
      </c>
      <c r="AY180" s="21" t="s">
        <v>131</v>
      </c>
      <c r="BE180" s="201">
        <f t="shared" si="44"/>
        <v>0</v>
      </c>
      <c r="BF180" s="201">
        <f t="shared" si="45"/>
        <v>0</v>
      </c>
      <c r="BG180" s="201">
        <f t="shared" si="46"/>
        <v>0</v>
      </c>
      <c r="BH180" s="201">
        <f t="shared" si="47"/>
        <v>0</v>
      </c>
      <c r="BI180" s="201">
        <f t="shared" si="48"/>
        <v>0</v>
      </c>
      <c r="BJ180" s="21" t="s">
        <v>78</v>
      </c>
      <c r="BK180" s="201">
        <f t="shared" si="49"/>
        <v>0</v>
      </c>
      <c r="BL180" s="21" t="s">
        <v>139</v>
      </c>
      <c r="BM180" s="21" t="s">
        <v>444</v>
      </c>
    </row>
    <row r="181" spans="2:65" s="1" customFormat="1" ht="16.5" customHeight="1">
      <c r="B181" s="38"/>
      <c r="C181" s="202" t="s">
        <v>445</v>
      </c>
      <c r="D181" s="202" t="s">
        <v>141</v>
      </c>
      <c r="E181" s="203" t="s">
        <v>446</v>
      </c>
      <c r="F181" s="204" t="s">
        <v>447</v>
      </c>
      <c r="G181" s="205" t="s">
        <v>399</v>
      </c>
      <c r="H181" s="206">
        <v>1</v>
      </c>
      <c r="I181" s="207"/>
      <c r="J181" s="208">
        <f t="shared" si="40"/>
        <v>0</v>
      </c>
      <c r="K181" s="204" t="s">
        <v>21</v>
      </c>
      <c r="L181" s="209"/>
      <c r="M181" s="210" t="s">
        <v>21</v>
      </c>
      <c r="N181" s="211" t="s">
        <v>41</v>
      </c>
      <c r="O181" s="39"/>
      <c r="P181" s="199">
        <f t="shared" si="41"/>
        <v>0</v>
      </c>
      <c r="Q181" s="199">
        <v>0</v>
      </c>
      <c r="R181" s="199">
        <f t="shared" si="42"/>
        <v>0</v>
      </c>
      <c r="S181" s="199">
        <v>0</v>
      </c>
      <c r="T181" s="200">
        <f t="shared" si="43"/>
        <v>0</v>
      </c>
      <c r="AR181" s="21" t="s">
        <v>145</v>
      </c>
      <c r="AT181" s="21" t="s">
        <v>141</v>
      </c>
      <c r="AU181" s="21" t="s">
        <v>80</v>
      </c>
      <c r="AY181" s="21" t="s">
        <v>131</v>
      </c>
      <c r="BE181" s="201">
        <f t="shared" si="44"/>
        <v>0</v>
      </c>
      <c r="BF181" s="201">
        <f t="shared" si="45"/>
        <v>0</v>
      </c>
      <c r="BG181" s="201">
        <f t="shared" si="46"/>
        <v>0</v>
      </c>
      <c r="BH181" s="201">
        <f t="shared" si="47"/>
        <v>0</v>
      </c>
      <c r="BI181" s="201">
        <f t="shared" si="48"/>
        <v>0</v>
      </c>
      <c r="BJ181" s="21" t="s">
        <v>78</v>
      </c>
      <c r="BK181" s="201">
        <f t="shared" si="49"/>
        <v>0</v>
      </c>
      <c r="BL181" s="21" t="s">
        <v>139</v>
      </c>
      <c r="BM181" s="21" t="s">
        <v>448</v>
      </c>
    </row>
    <row r="182" spans="2:65" s="1" customFormat="1" ht="16.5" customHeight="1">
      <c r="B182" s="38"/>
      <c r="C182" s="202" t="s">
        <v>449</v>
      </c>
      <c r="D182" s="202" t="s">
        <v>141</v>
      </c>
      <c r="E182" s="203" t="s">
        <v>450</v>
      </c>
      <c r="F182" s="204" t="s">
        <v>451</v>
      </c>
      <c r="G182" s="205" t="s">
        <v>399</v>
      </c>
      <c r="H182" s="206">
        <v>1</v>
      </c>
      <c r="I182" s="207"/>
      <c r="J182" s="208">
        <f t="shared" si="40"/>
        <v>0</v>
      </c>
      <c r="K182" s="204" t="s">
        <v>21</v>
      </c>
      <c r="L182" s="209"/>
      <c r="M182" s="210" t="s">
        <v>21</v>
      </c>
      <c r="N182" s="211" t="s">
        <v>41</v>
      </c>
      <c r="O182" s="39"/>
      <c r="P182" s="199">
        <f t="shared" si="41"/>
        <v>0</v>
      </c>
      <c r="Q182" s="199">
        <v>0</v>
      </c>
      <c r="R182" s="199">
        <f t="shared" si="42"/>
        <v>0</v>
      </c>
      <c r="S182" s="199">
        <v>0</v>
      </c>
      <c r="T182" s="200">
        <f t="shared" si="43"/>
        <v>0</v>
      </c>
      <c r="AR182" s="21" t="s">
        <v>145</v>
      </c>
      <c r="AT182" s="21" t="s">
        <v>141</v>
      </c>
      <c r="AU182" s="21" t="s">
        <v>80</v>
      </c>
      <c r="AY182" s="21" t="s">
        <v>131</v>
      </c>
      <c r="BE182" s="201">
        <f t="shared" si="44"/>
        <v>0</v>
      </c>
      <c r="BF182" s="201">
        <f t="shared" si="45"/>
        <v>0</v>
      </c>
      <c r="BG182" s="201">
        <f t="shared" si="46"/>
        <v>0</v>
      </c>
      <c r="BH182" s="201">
        <f t="shared" si="47"/>
        <v>0</v>
      </c>
      <c r="BI182" s="201">
        <f t="shared" si="48"/>
        <v>0</v>
      </c>
      <c r="BJ182" s="21" t="s">
        <v>78</v>
      </c>
      <c r="BK182" s="201">
        <f t="shared" si="49"/>
        <v>0</v>
      </c>
      <c r="BL182" s="21" t="s">
        <v>139</v>
      </c>
      <c r="BM182" s="21" t="s">
        <v>452</v>
      </c>
    </row>
    <row r="183" spans="2:65" s="10" customFormat="1" ht="29.85" customHeight="1">
      <c r="B183" s="173"/>
      <c r="C183" s="174"/>
      <c r="D183" s="187" t="s">
        <v>69</v>
      </c>
      <c r="E183" s="188" t="s">
        <v>453</v>
      </c>
      <c r="F183" s="188" t="s">
        <v>454</v>
      </c>
      <c r="G183" s="174"/>
      <c r="H183" s="174"/>
      <c r="I183" s="177"/>
      <c r="J183" s="189">
        <f>BK183</f>
        <v>0</v>
      </c>
      <c r="K183" s="174"/>
      <c r="L183" s="179"/>
      <c r="M183" s="180"/>
      <c r="N183" s="181"/>
      <c r="O183" s="181"/>
      <c r="P183" s="182">
        <f>SUM(P184:P195)</f>
        <v>0</v>
      </c>
      <c r="Q183" s="181"/>
      <c r="R183" s="182">
        <f>SUM(R184:R195)</f>
        <v>0</v>
      </c>
      <c r="S183" s="181"/>
      <c r="T183" s="183">
        <f>SUM(T184:T195)</f>
        <v>0</v>
      </c>
      <c r="AR183" s="184" t="s">
        <v>80</v>
      </c>
      <c r="AT183" s="185" t="s">
        <v>69</v>
      </c>
      <c r="AU183" s="185" t="s">
        <v>78</v>
      </c>
      <c r="AY183" s="184" t="s">
        <v>131</v>
      </c>
      <c r="BK183" s="186">
        <f>SUM(BK184:BK195)</f>
        <v>0</v>
      </c>
    </row>
    <row r="184" spans="2:65" s="1" customFormat="1" ht="38.25" customHeight="1">
      <c r="B184" s="38"/>
      <c r="C184" s="202" t="s">
        <v>455</v>
      </c>
      <c r="D184" s="202" t="s">
        <v>141</v>
      </c>
      <c r="E184" s="203" t="s">
        <v>456</v>
      </c>
      <c r="F184" s="204" t="s">
        <v>457</v>
      </c>
      <c r="G184" s="205" t="s">
        <v>458</v>
      </c>
      <c r="H184" s="206">
        <v>1</v>
      </c>
      <c r="I184" s="207"/>
      <c r="J184" s="208">
        <f t="shared" ref="J184:J195" si="50">ROUND(I184*H184,2)</f>
        <v>0</v>
      </c>
      <c r="K184" s="204" t="s">
        <v>21</v>
      </c>
      <c r="L184" s="209"/>
      <c r="M184" s="210" t="s">
        <v>21</v>
      </c>
      <c r="N184" s="211" t="s">
        <v>41</v>
      </c>
      <c r="O184" s="39"/>
      <c r="P184" s="199">
        <f t="shared" ref="P184:P195" si="51">O184*H184</f>
        <v>0</v>
      </c>
      <c r="Q184" s="199">
        <v>0</v>
      </c>
      <c r="R184" s="199">
        <f t="shared" ref="R184:R195" si="52">Q184*H184</f>
        <v>0</v>
      </c>
      <c r="S184" s="199">
        <v>0</v>
      </c>
      <c r="T184" s="200">
        <f t="shared" ref="T184:T195" si="53">S184*H184</f>
        <v>0</v>
      </c>
      <c r="AR184" s="21" t="s">
        <v>145</v>
      </c>
      <c r="AT184" s="21" t="s">
        <v>141</v>
      </c>
      <c r="AU184" s="21" t="s">
        <v>80</v>
      </c>
      <c r="AY184" s="21" t="s">
        <v>131</v>
      </c>
      <c r="BE184" s="201">
        <f t="shared" ref="BE184:BE195" si="54">IF(N184="základní",J184,0)</f>
        <v>0</v>
      </c>
      <c r="BF184" s="201">
        <f t="shared" ref="BF184:BF195" si="55">IF(N184="snížená",J184,0)</f>
        <v>0</v>
      </c>
      <c r="BG184" s="201">
        <f t="shared" ref="BG184:BG195" si="56">IF(N184="zákl. přenesená",J184,0)</f>
        <v>0</v>
      </c>
      <c r="BH184" s="201">
        <f t="shared" ref="BH184:BH195" si="57">IF(N184="sníž. přenesená",J184,0)</f>
        <v>0</v>
      </c>
      <c r="BI184" s="201">
        <f t="shared" ref="BI184:BI195" si="58">IF(N184="nulová",J184,0)</f>
        <v>0</v>
      </c>
      <c r="BJ184" s="21" t="s">
        <v>78</v>
      </c>
      <c r="BK184" s="201">
        <f t="shared" ref="BK184:BK195" si="59">ROUND(I184*H184,2)</f>
        <v>0</v>
      </c>
      <c r="BL184" s="21" t="s">
        <v>139</v>
      </c>
      <c r="BM184" s="21" t="s">
        <v>459</v>
      </c>
    </row>
    <row r="185" spans="2:65" s="1" customFormat="1" ht="16.5" customHeight="1">
      <c r="B185" s="38"/>
      <c r="C185" s="202" t="s">
        <v>460</v>
      </c>
      <c r="D185" s="202" t="s">
        <v>141</v>
      </c>
      <c r="E185" s="203" t="s">
        <v>461</v>
      </c>
      <c r="F185" s="204" t="s">
        <v>462</v>
      </c>
      <c r="G185" s="205" t="s">
        <v>137</v>
      </c>
      <c r="H185" s="206">
        <v>90</v>
      </c>
      <c r="I185" s="207"/>
      <c r="J185" s="208">
        <f t="shared" si="50"/>
        <v>0</v>
      </c>
      <c r="K185" s="204" t="s">
        <v>21</v>
      </c>
      <c r="L185" s="209"/>
      <c r="M185" s="210" t="s">
        <v>21</v>
      </c>
      <c r="N185" s="211" t="s">
        <v>41</v>
      </c>
      <c r="O185" s="39"/>
      <c r="P185" s="199">
        <f t="shared" si="51"/>
        <v>0</v>
      </c>
      <c r="Q185" s="199">
        <v>0</v>
      </c>
      <c r="R185" s="199">
        <f t="shared" si="52"/>
        <v>0</v>
      </c>
      <c r="S185" s="199">
        <v>0</v>
      </c>
      <c r="T185" s="200">
        <f t="shared" si="53"/>
        <v>0</v>
      </c>
      <c r="AR185" s="21" t="s">
        <v>145</v>
      </c>
      <c r="AT185" s="21" t="s">
        <v>141</v>
      </c>
      <c r="AU185" s="21" t="s">
        <v>80</v>
      </c>
      <c r="AY185" s="21" t="s">
        <v>131</v>
      </c>
      <c r="BE185" s="201">
        <f t="shared" si="54"/>
        <v>0</v>
      </c>
      <c r="BF185" s="201">
        <f t="shared" si="55"/>
        <v>0</v>
      </c>
      <c r="BG185" s="201">
        <f t="shared" si="56"/>
        <v>0</v>
      </c>
      <c r="BH185" s="201">
        <f t="shared" si="57"/>
        <v>0</v>
      </c>
      <c r="BI185" s="201">
        <f t="shared" si="58"/>
        <v>0</v>
      </c>
      <c r="BJ185" s="21" t="s">
        <v>78</v>
      </c>
      <c r="BK185" s="201">
        <f t="shared" si="59"/>
        <v>0</v>
      </c>
      <c r="BL185" s="21" t="s">
        <v>139</v>
      </c>
      <c r="BM185" s="21" t="s">
        <v>463</v>
      </c>
    </row>
    <row r="186" spans="2:65" s="1" customFormat="1" ht="16.5" customHeight="1">
      <c r="B186" s="38"/>
      <c r="C186" s="202" t="s">
        <v>464</v>
      </c>
      <c r="D186" s="202" t="s">
        <v>141</v>
      </c>
      <c r="E186" s="203" t="s">
        <v>465</v>
      </c>
      <c r="F186" s="204" t="s">
        <v>466</v>
      </c>
      <c r="G186" s="205" t="s">
        <v>137</v>
      </c>
      <c r="H186" s="206">
        <v>90</v>
      </c>
      <c r="I186" s="207"/>
      <c r="J186" s="208">
        <f t="shared" si="50"/>
        <v>0</v>
      </c>
      <c r="K186" s="204" t="s">
        <v>21</v>
      </c>
      <c r="L186" s="209"/>
      <c r="M186" s="210" t="s">
        <v>21</v>
      </c>
      <c r="N186" s="211" t="s">
        <v>41</v>
      </c>
      <c r="O186" s="39"/>
      <c r="P186" s="199">
        <f t="shared" si="51"/>
        <v>0</v>
      </c>
      <c r="Q186" s="199">
        <v>0</v>
      </c>
      <c r="R186" s="199">
        <f t="shared" si="52"/>
        <v>0</v>
      </c>
      <c r="S186" s="199">
        <v>0</v>
      </c>
      <c r="T186" s="200">
        <f t="shared" si="53"/>
        <v>0</v>
      </c>
      <c r="AR186" s="21" t="s">
        <v>145</v>
      </c>
      <c r="AT186" s="21" t="s">
        <v>141</v>
      </c>
      <c r="AU186" s="21" t="s">
        <v>80</v>
      </c>
      <c r="AY186" s="21" t="s">
        <v>131</v>
      </c>
      <c r="BE186" s="201">
        <f t="shared" si="54"/>
        <v>0</v>
      </c>
      <c r="BF186" s="201">
        <f t="shared" si="55"/>
        <v>0</v>
      </c>
      <c r="BG186" s="201">
        <f t="shared" si="56"/>
        <v>0</v>
      </c>
      <c r="BH186" s="201">
        <f t="shared" si="57"/>
        <v>0</v>
      </c>
      <c r="BI186" s="201">
        <f t="shared" si="58"/>
        <v>0</v>
      </c>
      <c r="BJ186" s="21" t="s">
        <v>78</v>
      </c>
      <c r="BK186" s="201">
        <f t="shared" si="59"/>
        <v>0</v>
      </c>
      <c r="BL186" s="21" t="s">
        <v>139</v>
      </c>
      <c r="BM186" s="21" t="s">
        <v>467</v>
      </c>
    </row>
    <row r="187" spans="2:65" s="1" customFormat="1" ht="25.5" customHeight="1">
      <c r="B187" s="38"/>
      <c r="C187" s="202" t="s">
        <v>468</v>
      </c>
      <c r="D187" s="202" t="s">
        <v>141</v>
      </c>
      <c r="E187" s="203" t="s">
        <v>469</v>
      </c>
      <c r="F187" s="204" t="s">
        <v>470</v>
      </c>
      <c r="G187" s="205" t="s">
        <v>399</v>
      </c>
      <c r="H187" s="206">
        <v>9</v>
      </c>
      <c r="I187" s="207"/>
      <c r="J187" s="208">
        <f t="shared" si="50"/>
        <v>0</v>
      </c>
      <c r="K187" s="204" t="s">
        <v>21</v>
      </c>
      <c r="L187" s="209"/>
      <c r="M187" s="210" t="s">
        <v>21</v>
      </c>
      <c r="N187" s="211" t="s">
        <v>41</v>
      </c>
      <c r="O187" s="39"/>
      <c r="P187" s="199">
        <f t="shared" si="51"/>
        <v>0</v>
      </c>
      <c r="Q187" s="199">
        <v>0</v>
      </c>
      <c r="R187" s="199">
        <f t="shared" si="52"/>
        <v>0</v>
      </c>
      <c r="S187" s="199">
        <v>0</v>
      </c>
      <c r="T187" s="200">
        <f t="shared" si="53"/>
        <v>0</v>
      </c>
      <c r="AR187" s="21" t="s">
        <v>145</v>
      </c>
      <c r="AT187" s="21" t="s">
        <v>141</v>
      </c>
      <c r="AU187" s="21" t="s">
        <v>80</v>
      </c>
      <c r="AY187" s="21" t="s">
        <v>131</v>
      </c>
      <c r="BE187" s="201">
        <f t="shared" si="54"/>
        <v>0</v>
      </c>
      <c r="BF187" s="201">
        <f t="shared" si="55"/>
        <v>0</v>
      </c>
      <c r="BG187" s="201">
        <f t="shared" si="56"/>
        <v>0</v>
      </c>
      <c r="BH187" s="201">
        <f t="shared" si="57"/>
        <v>0</v>
      </c>
      <c r="BI187" s="201">
        <f t="shared" si="58"/>
        <v>0</v>
      </c>
      <c r="BJ187" s="21" t="s">
        <v>78</v>
      </c>
      <c r="BK187" s="201">
        <f t="shared" si="59"/>
        <v>0</v>
      </c>
      <c r="BL187" s="21" t="s">
        <v>139</v>
      </c>
      <c r="BM187" s="21" t="s">
        <v>471</v>
      </c>
    </row>
    <row r="188" spans="2:65" s="1" customFormat="1" ht="16.5" customHeight="1">
      <c r="B188" s="38"/>
      <c r="C188" s="202" t="s">
        <v>472</v>
      </c>
      <c r="D188" s="202" t="s">
        <v>141</v>
      </c>
      <c r="E188" s="203" t="s">
        <v>473</v>
      </c>
      <c r="F188" s="204" t="s">
        <v>474</v>
      </c>
      <c r="G188" s="205" t="s">
        <v>458</v>
      </c>
      <c r="H188" s="206">
        <v>9</v>
      </c>
      <c r="I188" s="207"/>
      <c r="J188" s="208">
        <f t="shared" si="50"/>
        <v>0</v>
      </c>
      <c r="K188" s="204" t="s">
        <v>21</v>
      </c>
      <c r="L188" s="209"/>
      <c r="M188" s="210" t="s">
        <v>21</v>
      </c>
      <c r="N188" s="211" t="s">
        <v>41</v>
      </c>
      <c r="O188" s="39"/>
      <c r="P188" s="199">
        <f t="shared" si="51"/>
        <v>0</v>
      </c>
      <c r="Q188" s="199">
        <v>0</v>
      </c>
      <c r="R188" s="199">
        <f t="shared" si="52"/>
        <v>0</v>
      </c>
      <c r="S188" s="199">
        <v>0</v>
      </c>
      <c r="T188" s="200">
        <f t="shared" si="53"/>
        <v>0</v>
      </c>
      <c r="AR188" s="21" t="s">
        <v>145</v>
      </c>
      <c r="AT188" s="21" t="s">
        <v>141</v>
      </c>
      <c r="AU188" s="21" t="s">
        <v>80</v>
      </c>
      <c r="AY188" s="21" t="s">
        <v>131</v>
      </c>
      <c r="BE188" s="201">
        <f t="shared" si="54"/>
        <v>0</v>
      </c>
      <c r="BF188" s="201">
        <f t="shared" si="55"/>
        <v>0</v>
      </c>
      <c r="BG188" s="201">
        <f t="shared" si="56"/>
        <v>0</v>
      </c>
      <c r="BH188" s="201">
        <f t="shared" si="57"/>
        <v>0</v>
      </c>
      <c r="BI188" s="201">
        <f t="shared" si="58"/>
        <v>0</v>
      </c>
      <c r="BJ188" s="21" t="s">
        <v>78</v>
      </c>
      <c r="BK188" s="201">
        <f t="shared" si="59"/>
        <v>0</v>
      </c>
      <c r="BL188" s="21" t="s">
        <v>139</v>
      </c>
      <c r="BM188" s="21" t="s">
        <v>475</v>
      </c>
    </row>
    <row r="189" spans="2:65" s="1" customFormat="1" ht="16.5" customHeight="1">
      <c r="B189" s="38"/>
      <c r="C189" s="202" t="s">
        <v>476</v>
      </c>
      <c r="D189" s="202" t="s">
        <v>141</v>
      </c>
      <c r="E189" s="203" t="s">
        <v>477</v>
      </c>
      <c r="F189" s="204" t="s">
        <v>478</v>
      </c>
      <c r="G189" s="205" t="s">
        <v>137</v>
      </c>
      <c r="H189" s="206">
        <v>8</v>
      </c>
      <c r="I189" s="207"/>
      <c r="J189" s="208">
        <f t="shared" si="50"/>
        <v>0</v>
      </c>
      <c r="K189" s="204" t="s">
        <v>21</v>
      </c>
      <c r="L189" s="209"/>
      <c r="M189" s="210" t="s">
        <v>21</v>
      </c>
      <c r="N189" s="211" t="s">
        <v>41</v>
      </c>
      <c r="O189" s="39"/>
      <c r="P189" s="199">
        <f t="shared" si="51"/>
        <v>0</v>
      </c>
      <c r="Q189" s="199">
        <v>0</v>
      </c>
      <c r="R189" s="199">
        <f t="shared" si="52"/>
        <v>0</v>
      </c>
      <c r="S189" s="199">
        <v>0</v>
      </c>
      <c r="T189" s="200">
        <f t="shared" si="53"/>
        <v>0</v>
      </c>
      <c r="AR189" s="21" t="s">
        <v>145</v>
      </c>
      <c r="AT189" s="21" t="s">
        <v>141</v>
      </c>
      <c r="AU189" s="21" t="s">
        <v>80</v>
      </c>
      <c r="AY189" s="21" t="s">
        <v>131</v>
      </c>
      <c r="BE189" s="201">
        <f t="shared" si="54"/>
        <v>0</v>
      </c>
      <c r="BF189" s="201">
        <f t="shared" si="55"/>
        <v>0</v>
      </c>
      <c r="BG189" s="201">
        <f t="shared" si="56"/>
        <v>0</v>
      </c>
      <c r="BH189" s="201">
        <f t="shared" si="57"/>
        <v>0</v>
      </c>
      <c r="BI189" s="201">
        <f t="shared" si="58"/>
        <v>0</v>
      </c>
      <c r="BJ189" s="21" t="s">
        <v>78</v>
      </c>
      <c r="BK189" s="201">
        <f t="shared" si="59"/>
        <v>0</v>
      </c>
      <c r="BL189" s="21" t="s">
        <v>139</v>
      </c>
      <c r="BM189" s="21" t="s">
        <v>479</v>
      </c>
    </row>
    <row r="190" spans="2:65" s="1" customFormat="1" ht="16.5" customHeight="1">
      <c r="B190" s="38"/>
      <c r="C190" s="202" t="s">
        <v>480</v>
      </c>
      <c r="D190" s="202" t="s">
        <v>141</v>
      </c>
      <c r="E190" s="203" t="s">
        <v>481</v>
      </c>
      <c r="F190" s="204" t="s">
        <v>482</v>
      </c>
      <c r="G190" s="205" t="s">
        <v>399</v>
      </c>
      <c r="H190" s="206">
        <v>1</v>
      </c>
      <c r="I190" s="207"/>
      <c r="J190" s="208">
        <f t="shared" si="50"/>
        <v>0</v>
      </c>
      <c r="K190" s="204" t="s">
        <v>21</v>
      </c>
      <c r="L190" s="209"/>
      <c r="M190" s="210" t="s">
        <v>21</v>
      </c>
      <c r="N190" s="211" t="s">
        <v>41</v>
      </c>
      <c r="O190" s="39"/>
      <c r="P190" s="199">
        <f t="shared" si="51"/>
        <v>0</v>
      </c>
      <c r="Q190" s="199">
        <v>0</v>
      </c>
      <c r="R190" s="199">
        <f t="shared" si="52"/>
        <v>0</v>
      </c>
      <c r="S190" s="199">
        <v>0</v>
      </c>
      <c r="T190" s="200">
        <f t="shared" si="53"/>
        <v>0</v>
      </c>
      <c r="AR190" s="21" t="s">
        <v>145</v>
      </c>
      <c r="AT190" s="21" t="s">
        <v>141</v>
      </c>
      <c r="AU190" s="21" t="s">
        <v>80</v>
      </c>
      <c r="AY190" s="21" t="s">
        <v>131</v>
      </c>
      <c r="BE190" s="201">
        <f t="shared" si="54"/>
        <v>0</v>
      </c>
      <c r="BF190" s="201">
        <f t="shared" si="55"/>
        <v>0</v>
      </c>
      <c r="BG190" s="201">
        <f t="shared" si="56"/>
        <v>0</v>
      </c>
      <c r="BH190" s="201">
        <f t="shared" si="57"/>
        <v>0</v>
      </c>
      <c r="BI190" s="201">
        <f t="shared" si="58"/>
        <v>0</v>
      </c>
      <c r="BJ190" s="21" t="s">
        <v>78</v>
      </c>
      <c r="BK190" s="201">
        <f t="shared" si="59"/>
        <v>0</v>
      </c>
      <c r="BL190" s="21" t="s">
        <v>139</v>
      </c>
      <c r="BM190" s="21" t="s">
        <v>483</v>
      </c>
    </row>
    <row r="191" spans="2:65" s="1" customFormat="1" ht="38.25" customHeight="1">
      <c r="B191" s="38"/>
      <c r="C191" s="202" t="s">
        <v>484</v>
      </c>
      <c r="D191" s="202" t="s">
        <v>141</v>
      </c>
      <c r="E191" s="203" t="s">
        <v>485</v>
      </c>
      <c r="F191" s="204" t="s">
        <v>486</v>
      </c>
      <c r="G191" s="205" t="s">
        <v>399</v>
      </c>
      <c r="H191" s="206">
        <v>1</v>
      </c>
      <c r="I191" s="207"/>
      <c r="J191" s="208">
        <f t="shared" si="50"/>
        <v>0</v>
      </c>
      <c r="K191" s="204" t="s">
        <v>21</v>
      </c>
      <c r="L191" s="209"/>
      <c r="M191" s="210" t="s">
        <v>21</v>
      </c>
      <c r="N191" s="211" t="s">
        <v>41</v>
      </c>
      <c r="O191" s="39"/>
      <c r="P191" s="199">
        <f t="shared" si="51"/>
        <v>0</v>
      </c>
      <c r="Q191" s="199">
        <v>0</v>
      </c>
      <c r="R191" s="199">
        <f t="shared" si="52"/>
        <v>0</v>
      </c>
      <c r="S191" s="199">
        <v>0</v>
      </c>
      <c r="T191" s="200">
        <f t="shared" si="53"/>
        <v>0</v>
      </c>
      <c r="AR191" s="21" t="s">
        <v>145</v>
      </c>
      <c r="AT191" s="21" t="s">
        <v>141</v>
      </c>
      <c r="AU191" s="21" t="s">
        <v>80</v>
      </c>
      <c r="AY191" s="21" t="s">
        <v>131</v>
      </c>
      <c r="BE191" s="201">
        <f t="shared" si="54"/>
        <v>0</v>
      </c>
      <c r="BF191" s="201">
        <f t="shared" si="55"/>
        <v>0</v>
      </c>
      <c r="BG191" s="201">
        <f t="shared" si="56"/>
        <v>0</v>
      </c>
      <c r="BH191" s="201">
        <f t="shared" si="57"/>
        <v>0</v>
      </c>
      <c r="BI191" s="201">
        <f t="shared" si="58"/>
        <v>0</v>
      </c>
      <c r="BJ191" s="21" t="s">
        <v>78</v>
      </c>
      <c r="BK191" s="201">
        <f t="shared" si="59"/>
        <v>0</v>
      </c>
      <c r="BL191" s="21" t="s">
        <v>139</v>
      </c>
      <c r="BM191" s="21" t="s">
        <v>487</v>
      </c>
    </row>
    <row r="192" spans="2:65" s="1" customFormat="1" ht="16.5" customHeight="1">
      <c r="B192" s="38"/>
      <c r="C192" s="202" t="s">
        <v>488</v>
      </c>
      <c r="D192" s="202" t="s">
        <v>141</v>
      </c>
      <c r="E192" s="203" t="s">
        <v>489</v>
      </c>
      <c r="F192" s="204" t="s">
        <v>435</v>
      </c>
      <c r="G192" s="205" t="s">
        <v>399</v>
      </c>
      <c r="H192" s="206">
        <v>1</v>
      </c>
      <c r="I192" s="207"/>
      <c r="J192" s="208">
        <f t="shared" si="50"/>
        <v>0</v>
      </c>
      <c r="K192" s="204" t="s">
        <v>21</v>
      </c>
      <c r="L192" s="209"/>
      <c r="M192" s="210" t="s">
        <v>21</v>
      </c>
      <c r="N192" s="211" t="s">
        <v>41</v>
      </c>
      <c r="O192" s="39"/>
      <c r="P192" s="199">
        <f t="shared" si="51"/>
        <v>0</v>
      </c>
      <c r="Q192" s="199">
        <v>0</v>
      </c>
      <c r="R192" s="199">
        <f t="shared" si="52"/>
        <v>0</v>
      </c>
      <c r="S192" s="199">
        <v>0</v>
      </c>
      <c r="T192" s="200">
        <f t="shared" si="53"/>
        <v>0</v>
      </c>
      <c r="AR192" s="21" t="s">
        <v>145</v>
      </c>
      <c r="AT192" s="21" t="s">
        <v>141</v>
      </c>
      <c r="AU192" s="21" t="s">
        <v>80</v>
      </c>
      <c r="AY192" s="21" t="s">
        <v>131</v>
      </c>
      <c r="BE192" s="201">
        <f t="shared" si="54"/>
        <v>0</v>
      </c>
      <c r="BF192" s="201">
        <f t="shared" si="55"/>
        <v>0</v>
      </c>
      <c r="BG192" s="201">
        <f t="shared" si="56"/>
        <v>0</v>
      </c>
      <c r="BH192" s="201">
        <f t="shared" si="57"/>
        <v>0</v>
      </c>
      <c r="BI192" s="201">
        <f t="shared" si="58"/>
        <v>0</v>
      </c>
      <c r="BJ192" s="21" t="s">
        <v>78</v>
      </c>
      <c r="BK192" s="201">
        <f t="shared" si="59"/>
        <v>0</v>
      </c>
      <c r="BL192" s="21" t="s">
        <v>139</v>
      </c>
      <c r="BM192" s="21" t="s">
        <v>490</v>
      </c>
    </row>
    <row r="193" spans="2:65" s="1" customFormat="1" ht="16.5" customHeight="1">
      <c r="B193" s="38"/>
      <c r="C193" s="202" t="s">
        <v>491</v>
      </c>
      <c r="D193" s="202" t="s">
        <v>141</v>
      </c>
      <c r="E193" s="203" t="s">
        <v>492</v>
      </c>
      <c r="F193" s="204" t="s">
        <v>439</v>
      </c>
      <c r="G193" s="205" t="s">
        <v>399</v>
      </c>
      <c r="H193" s="206">
        <v>1</v>
      </c>
      <c r="I193" s="207"/>
      <c r="J193" s="208">
        <f t="shared" si="50"/>
        <v>0</v>
      </c>
      <c r="K193" s="204" t="s">
        <v>21</v>
      </c>
      <c r="L193" s="209"/>
      <c r="M193" s="210" t="s">
        <v>21</v>
      </c>
      <c r="N193" s="211" t="s">
        <v>41</v>
      </c>
      <c r="O193" s="39"/>
      <c r="P193" s="199">
        <f t="shared" si="51"/>
        <v>0</v>
      </c>
      <c r="Q193" s="199">
        <v>0</v>
      </c>
      <c r="R193" s="199">
        <f t="shared" si="52"/>
        <v>0</v>
      </c>
      <c r="S193" s="199">
        <v>0</v>
      </c>
      <c r="T193" s="200">
        <f t="shared" si="53"/>
        <v>0</v>
      </c>
      <c r="AR193" s="21" t="s">
        <v>145</v>
      </c>
      <c r="AT193" s="21" t="s">
        <v>141</v>
      </c>
      <c r="AU193" s="21" t="s">
        <v>80</v>
      </c>
      <c r="AY193" s="21" t="s">
        <v>131</v>
      </c>
      <c r="BE193" s="201">
        <f t="shared" si="54"/>
        <v>0</v>
      </c>
      <c r="BF193" s="201">
        <f t="shared" si="55"/>
        <v>0</v>
      </c>
      <c r="BG193" s="201">
        <f t="shared" si="56"/>
        <v>0</v>
      </c>
      <c r="BH193" s="201">
        <f t="shared" si="57"/>
        <v>0</v>
      </c>
      <c r="BI193" s="201">
        <f t="shared" si="58"/>
        <v>0</v>
      </c>
      <c r="BJ193" s="21" t="s">
        <v>78</v>
      </c>
      <c r="BK193" s="201">
        <f t="shared" si="59"/>
        <v>0</v>
      </c>
      <c r="BL193" s="21" t="s">
        <v>139</v>
      </c>
      <c r="BM193" s="21" t="s">
        <v>493</v>
      </c>
    </row>
    <row r="194" spans="2:65" s="1" customFormat="1" ht="16.5" customHeight="1">
      <c r="B194" s="38"/>
      <c r="C194" s="202" t="s">
        <v>494</v>
      </c>
      <c r="D194" s="202" t="s">
        <v>141</v>
      </c>
      <c r="E194" s="203" t="s">
        <v>495</v>
      </c>
      <c r="F194" s="204" t="s">
        <v>443</v>
      </c>
      <c r="G194" s="205" t="s">
        <v>399</v>
      </c>
      <c r="H194" s="206">
        <v>1</v>
      </c>
      <c r="I194" s="207"/>
      <c r="J194" s="208">
        <f t="shared" si="50"/>
        <v>0</v>
      </c>
      <c r="K194" s="204" t="s">
        <v>21</v>
      </c>
      <c r="L194" s="209"/>
      <c r="M194" s="210" t="s">
        <v>21</v>
      </c>
      <c r="N194" s="211" t="s">
        <v>41</v>
      </c>
      <c r="O194" s="39"/>
      <c r="P194" s="199">
        <f t="shared" si="51"/>
        <v>0</v>
      </c>
      <c r="Q194" s="199">
        <v>0</v>
      </c>
      <c r="R194" s="199">
        <f t="shared" si="52"/>
        <v>0</v>
      </c>
      <c r="S194" s="199">
        <v>0</v>
      </c>
      <c r="T194" s="200">
        <f t="shared" si="53"/>
        <v>0</v>
      </c>
      <c r="AR194" s="21" t="s">
        <v>145</v>
      </c>
      <c r="AT194" s="21" t="s">
        <v>141</v>
      </c>
      <c r="AU194" s="21" t="s">
        <v>80</v>
      </c>
      <c r="AY194" s="21" t="s">
        <v>131</v>
      </c>
      <c r="BE194" s="201">
        <f t="shared" si="54"/>
        <v>0</v>
      </c>
      <c r="BF194" s="201">
        <f t="shared" si="55"/>
        <v>0</v>
      </c>
      <c r="BG194" s="201">
        <f t="shared" si="56"/>
        <v>0</v>
      </c>
      <c r="BH194" s="201">
        <f t="shared" si="57"/>
        <v>0</v>
      </c>
      <c r="BI194" s="201">
        <f t="shared" si="58"/>
        <v>0</v>
      </c>
      <c r="BJ194" s="21" t="s">
        <v>78</v>
      </c>
      <c r="BK194" s="201">
        <f t="shared" si="59"/>
        <v>0</v>
      </c>
      <c r="BL194" s="21" t="s">
        <v>139</v>
      </c>
      <c r="BM194" s="21" t="s">
        <v>496</v>
      </c>
    </row>
    <row r="195" spans="2:65" s="1" customFormat="1" ht="16.5" customHeight="1">
      <c r="B195" s="38"/>
      <c r="C195" s="202" t="s">
        <v>497</v>
      </c>
      <c r="D195" s="202" t="s">
        <v>141</v>
      </c>
      <c r="E195" s="203" t="s">
        <v>498</v>
      </c>
      <c r="F195" s="204" t="s">
        <v>451</v>
      </c>
      <c r="G195" s="205" t="s">
        <v>399</v>
      </c>
      <c r="H195" s="206">
        <v>1</v>
      </c>
      <c r="I195" s="207"/>
      <c r="J195" s="208">
        <f t="shared" si="50"/>
        <v>0</v>
      </c>
      <c r="K195" s="204" t="s">
        <v>21</v>
      </c>
      <c r="L195" s="209"/>
      <c r="M195" s="210" t="s">
        <v>21</v>
      </c>
      <c r="N195" s="211" t="s">
        <v>41</v>
      </c>
      <c r="O195" s="39"/>
      <c r="P195" s="199">
        <f t="shared" si="51"/>
        <v>0</v>
      </c>
      <c r="Q195" s="199">
        <v>0</v>
      </c>
      <c r="R195" s="199">
        <f t="shared" si="52"/>
        <v>0</v>
      </c>
      <c r="S195" s="199">
        <v>0</v>
      </c>
      <c r="T195" s="200">
        <f t="shared" si="53"/>
        <v>0</v>
      </c>
      <c r="AR195" s="21" t="s">
        <v>145</v>
      </c>
      <c r="AT195" s="21" t="s">
        <v>141</v>
      </c>
      <c r="AU195" s="21" t="s">
        <v>80</v>
      </c>
      <c r="AY195" s="21" t="s">
        <v>131</v>
      </c>
      <c r="BE195" s="201">
        <f t="shared" si="54"/>
        <v>0</v>
      </c>
      <c r="BF195" s="201">
        <f t="shared" si="55"/>
        <v>0</v>
      </c>
      <c r="BG195" s="201">
        <f t="shared" si="56"/>
        <v>0</v>
      </c>
      <c r="BH195" s="201">
        <f t="shared" si="57"/>
        <v>0</v>
      </c>
      <c r="BI195" s="201">
        <f t="shared" si="58"/>
        <v>0</v>
      </c>
      <c r="BJ195" s="21" t="s">
        <v>78</v>
      </c>
      <c r="BK195" s="201">
        <f t="shared" si="59"/>
        <v>0</v>
      </c>
      <c r="BL195" s="21" t="s">
        <v>139</v>
      </c>
      <c r="BM195" s="21" t="s">
        <v>499</v>
      </c>
    </row>
    <row r="196" spans="2:65" s="10" customFormat="1" ht="29.85" customHeight="1">
      <c r="B196" s="173"/>
      <c r="C196" s="174"/>
      <c r="D196" s="187" t="s">
        <v>69</v>
      </c>
      <c r="E196" s="188" t="s">
        <v>500</v>
      </c>
      <c r="F196" s="188" t="s">
        <v>501</v>
      </c>
      <c r="G196" s="174"/>
      <c r="H196" s="174"/>
      <c r="I196" s="177"/>
      <c r="J196" s="189">
        <f>BK196</f>
        <v>0</v>
      </c>
      <c r="K196" s="174"/>
      <c r="L196" s="179"/>
      <c r="M196" s="180"/>
      <c r="N196" s="181"/>
      <c r="O196" s="181"/>
      <c r="P196" s="182">
        <f>SUM(P197:P207)</f>
        <v>0</v>
      </c>
      <c r="Q196" s="181"/>
      <c r="R196" s="182">
        <f>SUM(R197:R207)</f>
        <v>2.2464000000000001E-2</v>
      </c>
      <c r="S196" s="181"/>
      <c r="T196" s="183">
        <f>SUM(T197:T207)</f>
        <v>1.7399999999999999E-2</v>
      </c>
      <c r="AR196" s="184" t="s">
        <v>80</v>
      </c>
      <c r="AT196" s="185" t="s">
        <v>69</v>
      </c>
      <c r="AU196" s="185" t="s">
        <v>78</v>
      </c>
      <c r="AY196" s="184" t="s">
        <v>131</v>
      </c>
      <c r="BK196" s="186">
        <f>SUM(BK197:BK207)</f>
        <v>0</v>
      </c>
    </row>
    <row r="197" spans="2:65" s="1" customFormat="1" ht="25.5" customHeight="1">
      <c r="B197" s="38"/>
      <c r="C197" s="190" t="s">
        <v>502</v>
      </c>
      <c r="D197" s="190" t="s">
        <v>134</v>
      </c>
      <c r="E197" s="191" t="s">
        <v>503</v>
      </c>
      <c r="F197" s="192" t="s">
        <v>504</v>
      </c>
      <c r="G197" s="193" t="s">
        <v>137</v>
      </c>
      <c r="H197" s="194">
        <v>2.5</v>
      </c>
      <c r="I197" s="195"/>
      <c r="J197" s="196">
        <f t="shared" ref="J197:J207" si="60">ROUND(I197*H197,2)</f>
        <v>0</v>
      </c>
      <c r="K197" s="192" t="s">
        <v>138</v>
      </c>
      <c r="L197" s="58"/>
      <c r="M197" s="197" t="s">
        <v>21</v>
      </c>
      <c r="N197" s="198" t="s">
        <v>41</v>
      </c>
      <c r="O197" s="39"/>
      <c r="P197" s="199">
        <f t="shared" ref="P197:P207" si="61">O197*H197</f>
        <v>0</v>
      </c>
      <c r="Q197" s="199">
        <v>0</v>
      </c>
      <c r="R197" s="199">
        <f t="shared" ref="R197:R207" si="62">Q197*H197</f>
        <v>0</v>
      </c>
      <c r="S197" s="199">
        <v>2.48E-3</v>
      </c>
      <c r="T197" s="200">
        <f t="shared" ref="T197:T207" si="63">S197*H197</f>
        <v>6.1999999999999998E-3</v>
      </c>
      <c r="AR197" s="21" t="s">
        <v>139</v>
      </c>
      <c r="AT197" s="21" t="s">
        <v>134</v>
      </c>
      <c r="AU197" s="21" t="s">
        <v>80</v>
      </c>
      <c r="AY197" s="21" t="s">
        <v>131</v>
      </c>
      <c r="BE197" s="201">
        <f t="shared" ref="BE197:BE207" si="64">IF(N197="základní",J197,0)</f>
        <v>0</v>
      </c>
      <c r="BF197" s="201">
        <f t="shared" ref="BF197:BF207" si="65">IF(N197="snížená",J197,0)</f>
        <v>0</v>
      </c>
      <c r="BG197" s="201">
        <f t="shared" ref="BG197:BG207" si="66">IF(N197="zákl. přenesená",J197,0)</f>
        <v>0</v>
      </c>
      <c r="BH197" s="201">
        <f t="shared" ref="BH197:BH207" si="67">IF(N197="sníž. přenesená",J197,0)</f>
        <v>0</v>
      </c>
      <c r="BI197" s="201">
        <f t="shared" ref="BI197:BI207" si="68">IF(N197="nulová",J197,0)</f>
        <v>0</v>
      </c>
      <c r="BJ197" s="21" t="s">
        <v>78</v>
      </c>
      <c r="BK197" s="201">
        <f t="shared" ref="BK197:BK207" si="69">ROUND(I197*H197,2)</f>
        <v>0</v>
      </c>
      <c r="BL197" s="21" t="s">
        <v>139</v>
      </c>
      <c r="BM197" s="21" t="s">
        <v>505</v>
      </c>
    </row>
    <row r="198" spans="2:65" s="1" customFormat="1" ht="25.5" customHeight="1">
      <c r="B198" s="38"/>
      <c r="C198" s="190" t="s">
        <v>506</v>
      </c>
      <c r="D198" s="190" t="s">
        <v>134</v>
      </c>
      <c r="E198" s="191" t="s">
        <v>507</v>
      </c>
      <c r="F198" s="192" t="s">
        <v>508</v>
      </c>
      <c r="G198" s="193" t="s">
        <v>137</v>
      </c>
      <c r="H198" s="194">
        <v>7.2</v>
      </c>
      <c r="I198" s="195"/>
      <c r="J198" s="196">
        <f t="shared" si="60"/>
        <v>0</v>
      </c>
      <c r="K198" s="192" t="s">
        <v>138</v>
      </c>
      <c r="L198" s="58"/>
      <c r="M198" s="197" t="s">
        <v>21</v>
      </c>
      <c r="N198" s="198" t="s">
        <v>41</v>
      </c>
      <c r="O198" s="39"/>
      <c r="P198" s="199">
        <f t="shared" si="61"/>
        <v>0</v>
      </c>
      <c r="Q198" s="199">
        <v>3.1199999999999999E-3</v>
      </c>
      <c r="R198" s="199">
        <f t="shared" si="62"/>
        <v>2.2464000000000001E-2</v>
      </c>
      <c r="S198" s="199">
        <v>0</v>
      </c>
      <c r="T198" s="200">
        <f t="shared" si="63"/>
        <v>0</v>
      </c>
      <c r="AR198" s="21" t="s">
        <v>139</v>
      </c>
      <c r="AT198" s="21" t="s">
        <v>134</v>
      </c>
      <c r="AU198" s="21" t="s">
        <v>80</v>
      </c>
      <c r="AY198" s="21" t="s">
        <v>131</v>
      </c>
      <c r="BE198" s="201">
        <f t="shared" si="64"/>
        <v>0</v>
      </c>
      <c r="BF198" s="201">
        <f t="shared" si="65"/>
        <v>0</v>
      </c>
      <c r="BG198" s="201">
        <f t="shared" si="66"/>
        <v>0</v>
      </c>
      <c r="BH198" s="201">
        <f t="shared" si="67"/>
        <v>0</v>
      </c>
      <c r="BI198" s="201">
        <f t="shared" si="68"/>
        <v>0</v>
      </c>
      <c r="BJ198" s="21" t="s">
        <v>78</v>
      </c>
      <c r="BK198" s="201">
        <f t="shared" si="69"/>
        <v>0</v>
      </c>
      <c r="BL198" s="21" t="s">
        <v>139</v>
      </c>
      <c r="BM198" s="21" t="s">
        <v>509</v>
      </c>
    </row>
    <row r="199" spans="2:65" s="1" customFormat="1" ht="25.5" customHeight="1">
      <c r="B199" s="38"/>
      <c r="C199" s="190" t="s">
        <v>510</v>
      </c>
      <c r="D199" s="190" t="s">
        <v>134</v>
      </c>
      <c r="E199" s="191" t="s">
        <v>511</v>
      </c>
      <c r="F199" s="192" t="s">
        <v>512</v>
      </c>
      <c r="G199" s="193" t="s">
        <v>137</v>
      </c>
      <c r="H199" s="194">
        <v>7.2</v>
      </c>
      <c r="I199" s="195"/>
      <c r="J199" s="196">
        <f t="shared" si="60"/>
        <v>0</v>
      </c>
      <c r="K199" s="192" t="s">
        <v>138</v>
      </c>
      <c r="L199" s="58"/>
      <c r="M199" s="197" t="s">
        <v>21</v>
      </c>
      <c r="N199" s="198" t="s">
        <v>41</v>
      </c>
      <c r="O199" s="39"/>
      <c r="P199" s="199">
        <f t="shared" si="61"/>
        <v>0</v>
      </c>
      <c r="Q199" s="199">
        <v>0</v>
      </c>
      <c r="R199" s="199">
        <f t="shared" si="62"/>
        <v>0</v>
      </c>
      <c r="S199" s="199">
        <v>0</v>
      </c>
      <c r="T199" s="200">
        <f t="shared" si="63"/>
        <v>0</v>
      </c>
      <c r="AR199" s="21" t="s">
        <v>139</v>
      </c>
      <c r="AT199" s="21" t="s">
        <v>134</v>
      </c>
      <c r="AU199" s="21" t="s">
        <v>80</v>
      </c>
      <c r="AY199" s="21" t="s">
        <v>131</v>
      </c>
      <c r="BE199" s="201">
        <f t="shared" si="64"/>
        <v>0</v>
      </c>
      <c r="BF199" s="201">
        <f t="shared" si="65"/>
        <v>0</v>
      </c>
      <c r="BG199" s="201">
        <f t="shared" si="66"/>
        <v>0</v>
      </c>
      <c r="BH199" s="201">
        <f t="shared" si="67"/>
        <v>0</v>
      </c>
      <c r="BI199" s="201">
        <f t="shared" si="68"/>
        <v>0</v>
      </c>
      <c r="BJ199" s="21" t="s">
        <v>78</v>
      </c>
      <c r="BK199" s="201">
        <f t="shared" si="69"/>
        <v>0</v>
      </c>
      <c r="BL199" s="21" t="s">
        <v>139</v>
      </c>
      <c r="BM199" s="21" t="s">
        <v>513</v>
      </c>
    </row>
    <row r="200" spans="2:65" s="1" customFormat="1" ht="25.5" customHeight="1">
      <c r="B200" s="38"/>
      <c r="C200" s="190" t="s">
        <v>514</v>
      </c>
      <c r="D200" s="190" t="s">
        <v>134</v>
      </c>
      <c r="E200" s="191" t="s">
        <v>515</v>
      </c>
      <c r="F200" s="192" t="s">
        <v>516</v>
      </c>
      <c r="G200" s="193" t="s">
        <v>229</v>
      </c>
      <c r="H200" s="194">
        <v>1</v>
      </c>
      <c r="I200" s="195"/>
      <c r="J200" s="196">
        <f t="shared" si="60"/>
        <v>0</v>
      </c>
      <c r="K200" s="192" t="s">
        <v>138</v>
      </c>
      <c r="L200" s="58"/>
      <c r="M200" s="197" t="s">
        <v>21</v>
      </c>
      <c r="N200" s="198" t="s">
        <v>41</v>
      </c>
      <c r="O200" s="39"/>
      <c r="P200" s="199">
        <f t="shared" si="61"/>
        <v>0</v>
      </c>
      <c r="Q200" s="199">
        <v>0</v>
      </c>
      <c r="R200" s="199">
        <f t="shared" si="62"/>
        <v>0</v>
      </c>
      <c r="S200" s="199">
        <v>0</v>
      </c>
      <c r="T200" s="200">
        <f t="shared" si="63"/>
        <v>0</v>
      </c>
      <c r="AR200" s="21" t="s">
        <v>139</v>
      </c>
      <c r="AT200" s="21" t="s">
        <v>134</v>
      </c>
      <c r="AU200" s="21" t="s">
        <v>80</v>
      </c>
      <c r="AY200" s="21" t="s">
        <v>131</v>
      </c>
      <c r="BE200" s="201">
        <f t="shared" si="64"/>
        <v>0</v>
      </c>
      <c r="BF200" s="201">
        <f t="shared" si="65"/>
        <v>0</v>
      </c>
      <c r="BG200" s="201">
        <f t="shared" si="66"/>
        <v>0</v>
      </c>
      <c r="BH200" s="201">
        <f t="shared" si="67"/>
        <v>0</v>
      </c>
      <c r="BI200" s="201">
        <f t="shared" si="68"/>
        <v>0</v>
      </c>
      <c r="BJ200" s="21" t="s">
        <v>78</v>
      </c>
      <c r="BK200" s="201">
        <f t="shared" si="69"/>
        <v>0</v>
      </c>
      <c r="BL200" s="21" t="s">
        <v>139</v>
      </c>
      <c r="BM200" s="21" t="s">
        <v>517</v>
      </c>
    </row>
    <row r="201" spans="2:65" s="1" customFormat="1" ht="25.5" customHeight="1">
      <c r="B201" s="38"/>
      <c r="C201" s="202" t="s">
        <v>518</v>
      </c>
      <c r="D201" s="202" t="s">
        <v>141</v>
      </c>
      <c r="E201" s="203" t="s">
        <v>519</v>
      </c>
      <c r="F201" s="204" t="s">
        <v>520</v>
      </c>
      <c r="G201" s="205" t="s">
        <v>21</v>
      </c>
      <c r="H201" s="206">
        <v>1</v>
      </c>
      <c r="I201" s="207"/>
      <c r="J201" s="208">
        <f t="shared" si="60"/>
        <v>0</v>
      </c>
      <c r="K201" s="204" t="s">
        <v>21</v>
      </c>
      <c r="L201" s="209"/>
      <c r="M201" s="210" t="s">
        <v>21</v>
      </c>
      <c r="N201" s="211" t="s">
        <v>41</v>
      </c>
      <c r="O201" s="39"/>
      <c r="P201" s="199">
        <f t="shared" si="61"/>
        <v>0</v>
      </c>
      <c r="Q201" s="199">
        <v>0</v>
      </c>
      <c r="R201" s="199">
        <f t="shared" si="62"/>
        <v>0</v>
      </c>
      <c r="S201" s="199">
        <v>0</v>
      </c>
      <c r="T201" s="200">
        <f t="shared" si="63"/>
        <v>0</v>
      </c>
      <c r="AR201" s="21" t="s">
        <v>145</v>
      </c>
      <c r="AT201" s="21" t="s">
        <v>141</v>
      </c>
      <c r="AU201" s="21" t="s">
        <v>80</v>
      </c>
      <c r="AY201" s="21" t="s">
        <v>131</v>
      </c>
      <c r="BE201" s="201">
        <f t="shared" si="64"/>
        <v>0</v>
      </c>
      <c r="BF201" s="201">
        <f t="shared" si="65"/>
        <v>0</v>
      </c>
      <c r="BG201" s="201">
        <f t="shared" si="66"/>
        <v>0</v>
      </c>
      <c r="BH201" s="201">
        <f t="shared" si="67"/>
        <v>0</v>
      </c>
      <c r="BI201" s="201">
        <f t="shared" si="68"/>
        <v>0</v>
      </c>
      <c r="BJ201" s="21" t="s">
        <v>78</v>
      </c>
      <c r="BK201" s="201">
        <f t="shared" si="69"/>
        <v>0</v>
      </c>
      <c r="BL201" s="21" t="s">
        <v>139</v>
      </c>
      <c r="BM201" s="21" t="s">
        <v>521</v>
      </c>
    </row>
    <row r="202" spans="2:65" s="1" customFormat="1" ht="25.5" customHeight="1">
      <c r="B202" s="38"/>
      <c r="C202" s="190" t="s">
        <v>522</v>
      </c>
      <c r="D202" s="190" t="s">
        <v>134</v>
      </c>
      <c r="E202" s="191" t="s">
        <v>523</v>
      </c>
      <c r="F202" s="192" t="s">
        <v>524</v>
      </c>
      <c r="G202" s="193" t="s">
        <v>229</v>
      </c>
      <c r="H202" s="194">
        <v>1</v>
      </c>
      <c r="I202" s="195"/>
      <c r="J202" s="196">
        <f t="shared" si="60"/>
        <v>0</v>
      </c>
      <c r="K202" s="192" t="s">
        <v>138</v>
      </c>
      <c r="L202" s="58"/>
      <c r="M202" s="197" t="s">
        <v>21</v>
      </c>
      <c r="N202" s="198" t="s">
        <v>41</v>
      </c>
      <c r="O202" s="39"/>
      <c r="P202" s="199">
        <f t="shared" si="61"/>
        <v>0</v>
      </c>
      <c r="Q202" s="199">
        <v>0</v>
      </c>
      <c r="R202" s="199">
        <f t="shared" si="62"/>
        <v>0</v>
      </c>
      <c r="S202" s="199">
        <v>1.12E-2</v>
      </c>
      <c r="T202" s="200">
        <f t="shared" si="63"/>
        <v>1.12E-2</v>
      </c>
      <c r="AR202" s="21" t="s">
        <v>139</v>
      </c>
      <c r="AT202" s="21" t="s">
        <v>134</v>
      </c>
      <c r="AU202" s="21" t="s">
        <v>80</v>
      </c>
      <c r="AY202" s="21" t="s">
        <v>131</v>
      </c>
      <c r="BE202" s="201">
        <f t="shared" si="64"/>
        <v>0</v>
      </c>
      <c r="BF202" s="201">
        <f t="shared" si="65"/>
        <v>0</v>
      </c>
      <c r="BG202" s="201">
        <f t="shared" si="66"/>
        <v>0</v>
      </c>
      <c r="BH202" s="201">
        <f t="shared" si="67"/>
        <v>0</v>
      </c>
      <c r="BI202" s="201">
        <f t="shared" si="68"/>
        <v>0</v>
      </c>
      <c r="BJ202" s="21" t="s">
        <v>78</v>
      </c>
      <c r="BK202" s="201">
        <f t="shared" si="69"/>
        <v>0</v>
      </c>
      <c r="BL202" s="21" t="s">
        <v>139</v>
      </c>
      <c r="BM202" s="21" t="s">
        <v>525</v>
      </c>
    </row>
    <row r="203" spans="2:65" s="1" customFormat="1" ht="25.5" customHeight="1">
      <c r="B203" s="38"/>
      <c r="C203" s="190" t="s">
        <v>526</v>
      </c>
      <c r="D203" s="190" t="s">
        <v>134</v>
      </c>
      <c r="E203" s="191" t="s">
        <v>527</v>
      </c>
      <c r="F203" s="192" t="s">
        <v>528</v>
      </c>
      <c r="G203" s="193" t="s">
        <v>229</v>
      </c>
      <c r="H203" s="194">
        <v>2</v>
      </c>
      <c r="I203" s="195"/>
      <c r="J203" s="196">
        <f t="shared" si="60"/>
        <v>0</v>
      </c>
      <c r="K203" s="192" t="s">
        <v>138</v>
      </c>
      <c r="L203" s="58"/>
      <c r="M203" s="197" t="s">
        <v>21</v>
      </c>
      <c r="N203" s="198" t="s">
        <v>41</v>
      </c>
      <c r="O203" s="39"/>
      <c r="P203" s="199">
        <f t="shared" si="61"/>
        <v>0</v>
      </c>
      <c r="Q203" s="199">
        <v>0</v>
      </c>
      <c r="R203" s="199">
        <f t="shared" si="62"/>
        <v>0</v>
      </c>
      <c r="S203" s="199">
        <v>0</v>
      </c>
      <c r="T203" s="200">
        <f t="shared" si="63"/>
        <v>0</v>
      </c>
      <c r="AR203" s="21" t="s">
        <v>139</v>
      </c>
      <c r="AT203" s="21" t="s">
        <v>134</v>
      </c>
      <c r="AU203" s="21" t="s">
        <v>80</v>
      </c>
      <c r="AY203" s="21" t="s">
        <v>131</v>
      </c>
      <c r="BE203" s="201">
        <f t="shared" si="64"/>
        <v>0</v>
      </c>
      <c r="BF203" s="201">
        <f t="shared" si="65"/>
        <v>0</v>
      </c>
      <c r="BG203" s="201">
        <f t="shared" si="66"/>
        <v>0</v>
      </c>
      <c r="BH203" s="201">
        <f t="shared" si="67"/>
        <v>0</v>
      </c>
      <c r="BI203" s="201">
        <f t="shared" si="68"/>
        <v>0</v>
      </c>
      <c r="BJ203" s="21" t="s">
        <v>78</v>
      </c>
      <c r="BK203" s="201">
        <f t="shared" si="69"/>
        <v>0</v>
      </c>
      <c r="BL203" s="21" t="s">
        <v>139</v>
      </c>
      <c r="BM203" s="21" t="s">
        <v>529</v>
      </c>
    </row>
    <row r="204" spans="2:65" s="1" customFormat="1" ht="25.5" customHeight="1">
      <c r="B204" s="38"/>
      <c r="C204" s="190" t="s">
        <v>530</v>
      </c>
      <c r="D204" s="190" t="s">
        <v>134</v>
      </c>
      <c r="E204" s="191" t="s">
        <v>531</v>
      </c>
      <c r="F204" s="192" t="s">
        <v>532</v>
      </c>
      <c r="G204" s="193" t="s">
        <v>229</v>
      </c>
      <c r="H204" s="194">
        <v>1</v>
      </c>
      <c r="I204" s="195"/>
      <c r="J204" s="196">
        <f t="shared" si="60"/>
        <v>0</v>
      </c>
      <c r="K204" s="192" t="s">
        <v>138</v>
      </c>
      <c r="L204" s="58"/>
      <c r="M204" s="197" t="s">
        <v>21</v>
      </c>
      <c r="N204" s="198" t="s">
        <v>41</v>
      </c>
      <c r="O204" s="39"/>
      <c r="P204" s="199">
        <f t="shared" si="61"/>
        <v>0</v>
      </c>
      <c r="Q204" s="199">
        <v>0</v>
      </c>
      <c r="R204" s="199">
        <f t="shared" si="62"/>
        <v>0</v>
      </c>
      <c r="S204" s="199">
        <v>0</v>
      </c>
      <c r="T204" s="200">
        <f t="shared" si="63"/>
        <v>0</v>
      </c>
      <c r="AR204" s="21" t="s">
        <v>139</v>
      </c>
      <c r="AT204" s="21" t="s">
        <v>134</v>
      </c>
      <c r="AU204" s="21" t="s">
        <v>80</v>
      </c>
      <c r="AY204" s="21" t="s">
        <v>131</v>
      </c>
      <c r="BE204" s="201">
        <f t="shared" si="64"/>
        <v>0</v>
      </c>
      <c r="BF204" s="201">
        <f t="shared" si="65"/>
        <v>0</v>
      </c>
      <c r="BG204" s="201">
        <f t="shared" si="66"/>
        <v>0</v>
      </c>
      <c r="BH204" s="201">
        <f t="shared" si="67"/>
        <v>0</v>
      </c>
      <c r="BI204" s="201">
        <f t="shared" si="68"/>
        <v>0</v>
      </c>
      <c r="BJ204" s="21" t="s">
        <v>78</v>
      </c>
      <c r="BK204" s="201">
        <f t="shared" si="69"/>
        <v>0</v>
      </c>
      <c r="BL204" s="21" t="s">
        <v>139</v>
      </c>
      <c r="BM204" s="21" t="s">
        <v>533</v>
      </c>
    </row>
    <row r="205" spans="2:65" s="1" customFormat="1" ht="16.5" customHeight="1">
      <c r="B205" s="38"/>
      <c r="C205" s="202" t="s">
        <v>534</v>
      </c>
      <c r="D205" s="202" t="s">
        <v>141</v>
      </c>
      <c r="E205" s="203" t="s">
        <v>535</v>
      </c>
      <c r="F205" s="204" t="s">
        <v>536</v>
      </c>
      <c r="G205" s="205" t="s">
        <v>229</v>
      </c>
      <c r="H205" s="206">
        <v>2</v>
      </c>
      <c r="I205" s="207"/>
      <c r="J205" s="208">
        <f t="shared" si="60"/>
        <v>0</v>
      </c>
      <c r="K205" s="204" t="s">
        <v>21</v>
      </c>
      <c r="L205" s="209"/>
      <c r="M205" s="210" t="s">
        <v>21</v>
      </c>
      <c r="N205" s="211" t="s">
        <v>41</v>
      </c>
      <c r="O205" s="39"/>
      <c r="P205" s="199">
        <f t="shared" si="61"/>
        <v>0</v>
      </c>
      <c r="Q205" s="199">
        <v>0</v>
      </c>
      <c r="R205" s="199">
        <f t="shared" si="62"/>
        <v>0</v>
      </c>
      <c r="S205" s="199">
        <v>0</v>
      </c>
      <c r="T205" s="200">
        <f t="shared" si="63"/>
        <v>0</v>
      </c>
      <c r="AR205" s="21" t="s">
        <v>145</v>
      </c>
      <c r="AT205" s="21" t="s">
        <v>141</v>
      </c>
      <c r="AU205" s="21" t="s">
        <v>80</v>
      </c>
      <c r="AY205" s="21" t="s">
        <v>131</v>
      </c>
      <c r="BE205" s="201">
        <f t="shared" si="64"/>
        <v>0</v>
      </c>
      <c r="BF205" s="201">
        <f t="shared" si="65"/>
        <v>0</v>
      </c>
      <c r="BG205" s="201">
        <f t="shared" si="66"/>
        <v>0</v>
      </c>
      <c r="BH205" s="201">
        <f t="shared" si="67"/>
        <v>0</v>
      </c>
      <c r="BI205" s="201">
        <f t="shared" si="68"/>
        <v>0</v>
      </c>
      <c r="BJ205" s="21" t="s">
        <v>78</v>
      </c>
      <c r="BK205" s="201">
        <f t="shared" si="69"/>
        <v>0</v>
      </c>
      <c r="BL205" s="21" t="s">
        <v>139</v>
      </c>
      <c r="BM205" s="21" t="s">
        <v>537</v>
      </c>
    </row>
    <row r="206" spans="2:65" s="1" customFormat="1" ht="25.5" customHeight="1">
      <c r="B206" s="38"/>
      <c r="C206" s="202" t="s">
        <v>538</v>
      </c>
      <c r="D206" s="202" t="s">
        <v>141</v>
      </c>
      <c r="E206" s="203" t="s">
        <v>539</v>
      </c>
      <c r="F206" s="204" t="s">
        <v>540</v>
      </c>
      <c r="G206" s="205" t="s">
        <v>229</v>
      </c>
      <c r="H206" s="206">
        <v>1</v>
      </c>
      <c r="I206" s="207"/>
      <c r="J206" s="208">
        <f t="shared" si="60"/>
        <v>0</v>
      </c>
      <c r="K206" s="204" t="s">
        <v>21</v>
      </c>
      <c r="L206" s="209"/>
      <c r="M206" s="210" t="s">
        <v>21</v>
      </c>
      <c r="N206" s="211" t="s">
        <v>41</v>
      </c>
      <c r="O206" s="39"/>
      <c r="P206" s="199">
        <f t="shared" si="61"/>
        <v>0</v>
      </c>
      <c r="Q206" s="199">
        <v>0</v>
      </c>
      <c r="R206" s="199">
        <f t="shared" si="62"/>
        <v>0</v>
      </c>
      <c r="S206" s="199">
        <v>0</v>
      </c>
      <c r="T206" s="200">
        <f t="shared" si="63"/>
        <v>0</v>
      </c>
      <c r="AR206" s="21" t="s">
        <v>145</v>
      </c>
      <c r="AT206" s="21" t="s">
        <v>141</v>
      </c>
      <c r="AU206" s="21" t="s">
        <v>80</v>
      </c>
      <c r="AY206" s="21" t="s">
        <v>131</v>
      </c>
      <c r="BE206" s="201">
        <f t="shared" si="64"/>
        <v>0</v>
      </c>
      <c r="BF206" s="201">
        <f t="shared" si="65"/>
        <v>0</v>
      </c>
      <c r="BG206" s="201">
        <f t="shared" si="66"/>
        <v>0</v>
      </c>
      <c r="BH206" s="201">
        <f t="shared" si="67"/>
        <v>0</v>
      </c>
      <c r="BI206" s="201">
        <f t="shared" si="68"/>
        <v>0</v>
      </c>
      <c r="BJ206" s="21" t="s">
        <v>78</v>
      </c>
      <c r="BK206" s="201">
        <f t="shared" si="69"/>
        <v>0</v>
      </c>
      <c r="BL206" s="21" t="s">
        <v>139</v>
      </c>
      <c r="BM206" s="21" t="s">
        <v>541</v>
      </c>
    </row>
    <row r="207" spans="2:65" s="1" customFormat="1" ht="38.25" customHeight="1">
      <c r="B207" s="38"/>
      <c r="C207" s="190" t="s">
        <v>542</v>
      </c>
      <c r="D207" s="190" t="s">
        <v>134</v>
      </c>
      <c r="E207" s="191" t="s">
        <v>543</v>
      </c>
      <c r="F207" s="192" t="s">
        <v>544</v>
      </c>
      <c r="G207" s="193" t="s">
        <v>170</v>
      </c>
      <c r="H207" s="194">
        <v>2.1999999999999999E-2</v>
      </c>
      <c r="I207" s="195"/>
      <c r="J207" s="196">
        <f t="shared" si="60"/>
        <v>0</v>
      </c>
      <c r="K207" s="192" t="s">
        <v>138</v>
      </c>
      <c r="L207" s="58"/>
      <c r="M207" s="197" t="s">
        <v>21</v>
      </c>
      <c r="N207" s="198" t="s">
        <v>41</v>
      </c>
      <c r="O207" s="39"/>
      <c r="P207" s="199">
        <f t="shared" si="61"/>
        <v>0</v>
      </c>
      <c r="Q207" s="199">
        <v>0</v>
      </c>
      <c r="R207" s="199">
        <f t="shared" si="62"/>
        <v>0</v>
      </c>
      <c r="S207" s="199">
        <v>0</v>
      </c>
      <c r="T207" s="200">
        <f t="shared" si="63"/>
        <v>0</v>
      </c>
      <c r="AR207" s="21" t="s">
        <v>139</v>
      </c>
      <c r="AT207" s="21" t="s">
        <v>134</v>
      </c>
      <c r="AU207" s="21" t="s">
        <v>80</v>
      </c>
      <c r="AY207" s="21" t="s">
        <v>131</v>
      </c>
      <c r="BE207" s="201">
        <f t="shared" si="64"/>
        <v>0</v>
      </c>
      <c r="BF207" s="201">
        <f t="shared" si="65"/>
        <v>0</v>
      </c>
      <c r="BG207" s="201">
        <f t="shared" si="66"/>
        <v>0</v>
      </c>
      <c r="BH207" s="201">
        <f t="shared" si="67"/>
        <v>0</v>
      </c>
      <c r="BI207" s="201">
        <f t="shared" si="68"/>
        <v>0</v>
      </c>
      <c r="BJ207" s="21" t="s">
        <v>78</v>
      </c>
      <c r="BK207" s="201">
        <f t="shared" si="69"/>
        <v>0</v>
      </c>
      <c r="BL207" s="21" t="s">
        <v>139</v>
      </c>
      <c r="BM207" s="21" t="s">
        <v>545</v>
      </c>
    </row>
    <row r="208" spans="2:65" s="10" customFormat="1" ht="29.85" customHeight="1">
      <c r="B208" s="173"/>
      <c r="C208" s="174"/>
      <c r="D208" s="187" t="s">
        <v>69</v>
      </c>
      <c r="E208" s="188" t="s">
        <v>546</v>
      </c>
      <c r="F208" s="188" t="s">
        <v>547</v>
      </c>
      <c r="G208" s="174"/>
      <c r="H208" s="174"/>
      <c r="I208" s="177"/>
      <c r="J208" s="189">
        <f>BK208</f>
        <v>0</v>
      </c>
      <c r="K208" s="174"/>
      <c r="L208" s="179"/>
      <c r="M208" s="180"/>
      <c r="N208" s="181"/>
      <c r="O208" s="181"/>
      <c r="P208" s="182">
        <f>SUM(P209:P220)</f>
        <v>0</v>
      </c>
      <c r="Q208" s="181"/>
      <c r="R208" s="182">
        <f>SUM(R209:R220)</f>
        <v>0.61262879999999997</v>
      </c>
      <c r="S208" s="181"/>
      <c r="T208" s="183">
        <f>SUM(T209:T220)</f>
        <v>0.10200000000000001</v>
      </c>
      <c r="AR208" s="184" t="s">
        <v>80</v>
      </c>
      <c r="AT208" s="185" t="s">
        <v>69</v>
      </c>
      <c r="AU208" s="185" t="s">
        <v>78</v>
      </c>
      <c r="AY208" s="184" t="s">
        <v>131</v>
      </c>
      <c r="BK208" s="186">
        <f>SUM(BK209:BK220)</f>
        <v>0</v>
      </c>
    </row>
    <row r="209" spans="2:65" s="1" customFormat="1" ht="25.5" customHeight="1">
      <c r="B209" s="38"/>
      <c r="C209" s="190" t="s">
        <v>548</v>
      </c>
      <c r="D209" s="190" t="s">
        <v>134</v>
      </c>
      <c r="E209" s="191" t="s">
        <v>549</v>
      </c>
      <c r="F209" s="192" t="s">
        <v>550</v>
      </c>
      <c r="G209" s="193" t="s">
        <v>229</v>
      </c>
      <c r="H209" s="194">
        <v>1</v>
      </c>
      <c r="I209" s="195"/>
      <c r="J209" s="196">
        <f>ROUND(I209*H209,2)</f>
        <v>0</v>
      </c>
      <c r="K209" s="192" t="s">
        <v>138</v>
      </c>
      <c r="L209" s="58"/>
      <c r="M209" s="197" t="s">
        <v>21</v>
      </c>
      <c r="N209" s="198" t="s">
        <v>41</v>
      </c>
      <c r="O209" s="39"/>
      <c r="P209" s="199">
        <f>O209*H209</f>
        <v>0</v>
      </c>
      <c r="Q209" s="199">
        <v>6.9999999999999994E-5</v>
      </c>
      <c r="R209" s="199">
        <f>Q209*H209</f>
        <v>6.9999999999999994E-5</v>
      </c>
      <c r="S209" s="199">
        <v>0</v>
      </c>
      <c r="T209" s="200">
        <f>S209*H209</f>
        <v>0</v>
      </c>
      <c r="AR209" s="21" t="s">
        <v>139</v>
      </c>
      <c r="AT209" s="21" t="s">
        <v>134</v>
      </c>
      <c r="AU209" s="21" t="s">
        <v>80</v>
      </c>
      <c r="AY209" s="21" t="s">
        <v>131</v>
      </c>
      <c r="BE209" s="201">
        <f>IF(N209="základní",J209,0)</f>
        <v>0</v>
      </c>
      <c r="BF209" s="201">
        <f>IF(N209="snížená",J209,0)</f>
        <v>0</v>
      </c>
      <c r="BG209" s="201">
        <f>IF(N209="zákl. přenesená",J209,0)</f>
        <v>0</v>
      </c>
      <c r="BH209" s="201">
        <f>IF(N209="sníž. přenesená",J209,0)</f>
        <v>0</v>
      </c>
      <c r="BI209" s="201">
        <f>IF(N209="nulová",J209,0)</f>
        <v>0</v>
      </c>
      <c r="BJ209" s="21" t="s">
        <v>78</v>
      </c>
      <c r="BK209" s="201">
        <f>ROUND(I209*H209,2)</f>
        <v>0</v>
      </c>
      <c r="BL209" s="21" t="s">
        <v>139</v>
      </c>
      <c r="BM209" s="21" t="s">
        <v>551</v>
      </c>
    </row>
    <row r="210" spans="2:65" s="1" customFormat="1" ht="16.5" customHeight="1">
      <c r="B210" s="38"/>
      <c r="C210" s="202" t="s">
        <v>552</v>
      </c>
      <c r="D210" s="202" t="s">
        <v>141</v>
      </c>
      <c r="E210" s="203" t="s">
        <v>553</v>
      </c>
      <c r="F210" s="204" t="s">
        <v>554</v>
      </c>
      <c r="G210" s="205" t="s">
        <v>229</v>
      </c>
      <c r="H210" s="206">
        <v>1</v>
      </c>
      <c r="I210" s="207"/>
      <c r="J210" s="208">
        <f>ROUND(I210*H210,2)</f>
        <v>0</v>
      </c>
      <c r="K210" s="204" t="s">
        <v>138</v>
      </c>
      <c r="L210" s="209"/>
      <c r="M210" s="210" t="s">
        <v>21</v>
      </c>
      <c r="N210" s="211" t="s">
        <v>41</v>
      </c>
      <c r="O210" s="39"/>
      <c r="P210" s="199">
        <f>O210*H210</f>
        <v>0</v>
      </c>
      <c r="Q210" s="199">
        <v>9.2000000000000003E-4</v>
      </c>
      <c r="R210" s="199">
        <f>Q210*H210</f>
        <v>9.2000000000000003E-4</v>
      </c>
      <c r="S210" s="199">
        <v>0</v>
      </c>
      <c r="T210" s="200">
        <f>S210*H210</f>
        <v>0</v>
      </c>
      <c r="AR210" s="21" t="s">
        <v>145</v>
      </c>
      <c r="AT210" s="21" t="s">
        <v>141</v>
      </c>
      <c r="AU210" s="21" t="s">
        <v>80</v>
      </c>
      <c r="AY210" s="21" t="s">
        <v>131</v>
      </c>
      <c r="BE210" s="201">
        <f>IF(N210="základní",J210,0)</f>
        <v>0</v>
      </c>
      <c r="BF210" s="201">
        <f>IF(N210="snížená",J210,0)</f>
        <v>0</v>
      </c>
      <c r="BG210" s="201">
        <f>IF(N210="zákl. přenesená",J210,0)</f>
        <v>0</v>
      </c>
      <c r="BH210" s="201">
        <f>IF(N210="sníž. přenesená",J210,0)</f>
        <v>0</v>
      </c>
      <c r="BI210" s="201">
        <f>IF(N210="nulová",J210,0)</f>
        <v>0</v>
      </c>
      <c r="BJ210" s="21" t="s">
        <v>78</v>
      </c>
      <c r="BK210" s="201">
        <f>ROUND(I210*H210,2)</f>
        <v>0</v>
      </c>
      <c r="BL210" s="21" t="s">
        <v>139</v>
      </c>
      <c r="BM210" s="21" t="s">
        <v>555</v>
      </c>
    </row>
    <row r="211" spans="2:65" s="1" customFormat="1" ht="16.5" customHeight="1">
      <c r="B211" s="38"/>
      <c r="C211" s="190" t="s">
        <v>556</v>
      </c>
      <c r="D211" s="190" t="s">
        <v>134</v>
      </c>
      <c r="E211" s="191" t="s">
        <v>557</v>
      </c>
      <c r="F211" s="192" t="s">
        <v>558</v>
      </c>
      <c r="G211" s="193" t="s">
        <v>144</v>
      </c>
      <c r="H211" s="194">
        <v>1.2</v>
      </c>
      <c r="I211" s="195"/>
      <c r="J211" s="196">
        <f>ROUND(I211*H211,2)</f>
        <v>0</v>
      </c>
      <c r="K211" s="192" t="s">
        <v>138</v>
      </c>
      <c r="L211" s="58"/>
      <c r="M211" s="197" t="s">
        <v>21</v>
      </c>
      <c r="N211" s="198" t="s">
        <v>41</v>
      </c>
      <c r="O211" s="39"/>
      <c r="P211" s="199">
        <f>O211*H211</f>
        <v>0</v>
      </c>
      <c r="Q211" s="199">
        <v>0</v>
      </c>
      <c r="R211" s="199">
        <f>Q211*H211</f>
        <v>0</v>
      </c>
      <c r="S211" s="199">
        <v>3.3000000000000002E-2</v>
      </c>
      <c r="T211" s="200">
        <f>S211*H211</f>
        <v>3.9600000000000003E-2</v>
      </c>
      <c r="AR211" s="21" t="s">
        <v>139</v>
      </c>
      <c r="AT211" s="21" t="s">
        <v>134</v>
      </c>
      <c r="AU211" s="21" t="s">
        <v>80</v>
      </c>
      <c r="AY211" s="21" t="s">
        <v>131</v>
      </c>
      <c r="BE211" s="201">
        <f>IF(N211="základní",J211,0)</f>
        <v>0</v>
      </c>
      <c r="BF211" s="201">
        <f>IF(N211="snížená",J211,0)</f>
        <v>0</v>
      </c>
      <c r="BG211" s="201">
        <f>IF(N211="zákl. přenesená",J211,0)</f>
        <v>0</v>
      </c>
      <c r="BH211" s="201">
        <f>IF(N211="sníž. přenesená",J211,0)</f>
        <v>0</v>
      </c>
      <c r="BI211" s="201">
        <f>IF(N211="nulová",J211,0)</f>
        <v>0</v>
      </c>
      <c r="BJ211" s="21" t="s">
        <v>78</v>
      </c>
      <c r="BK211" s="201">
        <f>ROUND(I211*H211,2)</f>
        <v>0</v>
      </c>
      <c r="BL211" s="21" t="s">
        <v>139</v>
      </c>
      <c r="BM211" s="21" t="s">
        <v>559</v>
      </c>
    </row>
    <row r="212" spans="2:65" s="1" customFormat="1" ht="27">
      <c r="B212" s="38"/>
      <c r="C212" s="60"/>
      <c r="D212" s="214" t="s">
        <v>207</v>
      </c>
      <c r="E212" s="60"/>
      <c r="F212" s="228" t="s">
        <v>560</v>
      </c>
      <c r="G212" s="60"/>
      <c r="H212" s="60"/>
      <c r="I212" s="160"/>
      <c r="J212" s="60"/>
      <c r="K212" s="60"/>
      <c r="L212" s="58"/>
      <c r="M212" s="227"/>
      <c r="N212" s="39"/>
      <c r="O212" s="39"/>
      <c r="P212" s="39"/>
      <c r="Q212" s="39"/>
      <c r="R212" s="39"/>
      <c r="S212" s="39"/>
      <c r="T212" s="75"/>
      <c r="AT212" s="21" t="s">
        <v>207</v>
      </c>
      <c r="AU212" s="21" t="s">
        <v>80</v>
      </c>
    </row>
    <row r="213" spans="2:65" s="1" customFormat="1" ht="25.5" customHeight="1">
      <c r="B213" s="38"/>
      <c r="C213" s="190" t="s">
        <v>561</v>
      </c>
      <c r="D213" s="190" t="s">
        <v>134</v>
      </c>
      <c r="E213" s="191" t="s">
        <v>562</v>
      </c>
      <c r="F213" s="192" t="s">
        <v>563</v>
      </c>
      <c r="G213" s="193" t="s">
        <v>144</v>
      </c>
      <c r="H213" s="194">
        <v>1.6</v>
      </c>
      <c r="I213" s="195"/>
      <c r="J213" s="196">
        <f t="shared" ref="J213:J218" si="70">ROUND(I213*H213,2)</f>
        <v>0</v>
      </c>
      <c r="K213" s="192" t="s">
        <v>138</v>
      </c>
      <c r="L213" s="58"/>
      <c r="M213" s="197" t="s">
        <v>21</v>
      </c>
      <c r="N213" s="198" t="s">
        <v>41</v>
      </c>
      <c r="O213" s="39"/>
      <c r="P213" s="199">
        <f t="shared" ref="P213:P218" si="71">O213*H213</f>
        <v>0</v>
      </c>
      <c r="Q213" s="199">
        <v>0</v>
      </c>
      <c r="R213" s="199">
        <f t="shared" ref="R213:R218" si="72">Q213*H213</f>
        <v>0</v>
      </c>
      <c r="S213" s="199">
        <v>3.9E-2</v>
      </c>
      <c r="T213" s="200">
        <f t="shared" ref="T213:T218" si="73">S213*H213</f>
        <v>6.2400000000000004E-2</v>
      </c>
      <c r="AR213" s="21" t="s">
        <v>139</v>
      </c>
      <c r="AT213" s="21" t="s">
        <v>134</v>
      </c>
      <c r="AU213" s="21" t="s">
        <v>80</v>
      </c>
      <c r="AY213" s="21" t="s">
        <v>131</v>
      </c>
      <c r="BE213" s="201">
        <f t="shared" ref="BE213:BE218" si="74">IF(N213="základní",J213,0)</f>
        <v>0</v>
      </c>
      <c r="BF213" s="201">
        <f t="shared" ref="BF213:BF218" si="75">IF(N213="snížená",J213,0)</f>
        <v>0</v>
      </c>
      <c r="BG213" s="201">
        <f t="shared" ref="BG213:BG218" si="76">IF(N213="zákl. přenesená",J213,0)</f>
        <v>0</v>
      </c>
      <c r="BH213" s="201">
        <f t="shared" ref="BH213:BH218" si="77">IF(N213="sníž. přenesená",J213,0)</f>
        <v>0</v>
      </c>
      <c r="BI213" s="201">
        <f t="shared" ref="BI213:BI218" si="78">IF(N213="nulová",J213,0)</f>
        <v>0</v>
      </c>
      <c r="BJ213" s="21" t="s">
        <v>78</v>
      </c>
      <c r="BK213" s="201">
        <f t="shared" ref="BK213:BK218" si="79">ROUND(I213*H213,2)</f>
        <v>0</v>
      </c>
      <c r="BL213" s="21" t="s">
        <v>139</v>
      </c>
      <c r="BM213" s="21" t="s">
        <v>564</v>
      </c>
    </row>
    <row r="214" spans="2:65" s="1" customFormat="1" ht="38.25" customHeight="1">
      <c r="B214" s="38"/>
      <c r="C214" s="190" t="s">
        <v>565</v>
      </c>
      <c r="D214" s="190" t="s">
        <v>134</v>
      </c>
      <c r="E214" s="191" t="s">
        <v>566</v>
      </c>
      <c r="F214" s="192" t="s">
        <v>567</v>
      </c>
      <c r="G214" s="193" t="s">
        <v>144</v>
      </c>
      <c r="H214" s="194">
        <v>2.9</v>
      </c>
      <c r="I214" s="195"/>
      <c r="J214" s="196">
        <f t="shared" si="70"/>
        <v>0</v>
      </c>
      <c r="K214" s="192" t="s">
        <v>138</v>
      </c>
      <c r="L214" s="58"/>
      <c r="M214" s="197" t="s">
        <v>21</v>
      </c>
      <c r="N214" s="198" t="s">
        <v>41</v>
      </c>
      <c r="O214" s="39"/>
      <c r="P214" s="199">
        <f t="shared" si="71"/>
        <v>0</v>
      </c>
      <c r="Q214" s="199">
        <v>2.5669999999999998E-2</v>
      </c>
      <c r="R214" s="199">
        <f t="shared" si="72"/>
        <v>7.4442999999999995E-2</v>
      </c>
      <c r="S214" s="199">
        <v>0</v>
      </c>
      <c r="T214" s="200">
        <f t="shared" si="73"/>
        <v>0</v>
      </c>
      <c r="AR214" s="21" t="s">
        <v>139</v>
      </c>
      <c r="AT214" s="21" t="s">
        <v>134</v>
      </c>
      <c r="AU214" s="21" t="s">
        <v>80</v>
      </c>
      <c r="AY214" s="21" t="s">
        <v>131</v>
      </c>
      <c r="BE214" s="201">
        <f t="shared" si="74"/>
        <v>0</v>
      </c>
      <c r="BF214" s="201">
        <f t="shared" si="75"/>
        <v>0</v>
      </c>
      <c r="BG214" s="201">
        <f t="shared" si="76"/>
        <v>0</v>
      </c>
      <c r="BH214" s="201">
        <f t="shared" si="77"/>
        <v>0</v>
      </c>
      <c r="BI214" s="201">
        <f t="shared" si="78"/>
        <v>0</v>
      </c>
      <c r="BJ214" s="21" t="s">
        <v>78</v>
      </c>
      <c r="BK214" s="201">
        <f t="shared" si="79"/>
        <v>0</v>
      </c>
      <c r="BL214" s="21" t="s">
        <v>139</v>
      </c>
      <c r="BM214" s="21" t="s">
        <v>568</v>
      </c>
    </row>
    <row r="215" spans="2:65" s="1" customFormat="1" ht="38.25" customHeight="1">
      <c r="B215" s="38"/>
      <c r="C215" s="190" t="s">
        <v>569</v>
      </c>
      <c r="D215" s="190" t="s">
        <v>134</v>
      </c>
      <c r="E215" s="191" t="s">
        <v>570</v>
      </c>
      <c r="F215" s="192" t="s">
        <v>571</v>
      </c>
      <c r="G215" s="193" t="s">
        <v>144</v>
      </c>
      <c r="H215" s="194">
        <v>40.6</v>
      </c>
      <c r="I215" s="195"/>
      <c r="J215" s="196">
        <f t="shared" si="70"/>
        <v>0</v>
      </c>
      <c r="K215" s="192" t="s">
        <v>138</v>
      </c>
      <c r="L215" s="58"/>
      <c r="M215" s="197" t="s">
        <v>21</v>
      </c>
      <c r="N215" s="198" t="s">
        <v>41</v>
      </c>
      <c r="O215" s="39"/>
      <c r="P215" s="199">
        <f t="shared" si="71"/>
        <v>0</v>
      </c>
      <c r="Q215" s="199">
        <v>1.223E-2</v>
      </c>
      <c r="R215" s="199">
        <f t="shared" si="72"/>
        <v>0.49653799999999998</v>
      </c>
      <c r="S215" s="199">
        <v>0</v>
      </c>
      <c r="T215" s="200">
        <f t="shared" si="73"/>
        <v>0</v>
      </c>
      <c r="AR215" s="21" t="s">
        <v>139</v>
      </c>
      <c r="AT215" s="21" t="s">
        <v>134</v>
      </c>
      <c r="AU215" s="21" t="s">
        <v>80</v>
      </c>
      <c r="AY215" s="21" t="s">
        <v>131</v>
      </c>
      <c r="BE215" s="201">
        <f t="shared" si="74"/>
        <v>0</v>
      </c>
      <c r="BF215" s="201">
        <f t="shared" si="75"/>
        <v>0</v>
      </c>
      <c r="BG215" s="201">
        <f t="shared" si="76"/>
        <v>0</v>
      </c>
      <c r="BH215" s="201">
        <f t="shared" si="77"/>
        <v>0</v>
      </c>
      <c r="BI215" s="201">
        <f t="shared" si="78"/>
        <v>0</v>
      </c>
      <c r="BJ215" s="21" t="s">
        <v>78</v>
      </c>
      <c r="BK215" s="201">
        <f t="shared" si="79"/>
        <v>0</v>
      </c>
      <c r="BL215" s="21" t="s">
        <v>139</v>
      </c>
      <c r="BM215" s="21" t="s">
        <v>572</v>
      </c>
    </row>
    <row r="216" spans="2:65" s="1" customFormat="1" ht="38.25" customHeight="1">
      <c r="B216" s="38"/>
      <c r="C216" s="190" t="s">
        <v>573</v>
      </c>
      <c r="D216" s="190" t="s">
        <v>134</v>
      </c>
      <c r="E216" s="191" t="s">
        <v>574</v>
      </c>
      <c r="F216" s="192" t="s">
        <v>575</v>
      </c>
      <c r="G216" s="193" t="s">
        <v>144</v>
      </c>
      <c r="H216" s="194">
        <v>2.6</v>
      </c>
      <c r="I216" s="195"/>
      <c r="J216" s="196">
        <f t="shared" si="70"/>
        <v>0</v>
      </c>
      <c r="K216" s="192" t="s">
        <v>138</v>
      </c>
      <c r="L216" s="58"/>
      <c r="M216" s="197" t="s">
        <v>21</v>
      </c>
      <c r="N216" s="198" t="s">
        <v>41</v>
      </c>
      <c r="O216" s="39"/>
      <c r="P216" s="199">
        <f t="shared" si="71"/>
        <v>0</v>
      </c>
      <c r="Q216" s="199">
        <v>1.2540000000000001E-2</v>
      </c>
      <c r="R216" s="199">
        <f t="shared" si="72"/>
        <v>3.2604000000000001E-2</v>
      </c>
      <c r="S216" s="199">
        <v>0</v>
      </c>
      <c r="T216" s="200">
        <f t="shared" si="73"/>
        <v>0</v>
      </c>
      <c r="AR216" s="21" t="s">
        <v>139</v>
      </c>
      <c r="AT216" s="21" t="s">
        <v>134</v>
      </c>
      <c r="AU216" s="21" t="s">
        <v>80</v>
      </c>
      <c r="AY216" s="21" t="s">
        <v>131</v>
      </c>
      <c r="BE216" s="201">
        <f t="shared" si="74"/>
        <v>0</v>
      </c>
      <c r="BF216" s="201">
        <f t="shared" si="75"/>
        <v>0</v>
      </c>
      <c r="BG216" s="201">
        <f t="shared" si="76"/>
        <v>0</v>
      </c>
      <c r="BH216" s="201">
        <f t="shared" si="77"/>
        <v>0</v>
      </c>
      <c r="BI216" s="201">
        <f t="shared" si="78"/>
        <v>0</v>
      </c>
      <c r="BJ216" s="21" t="s">
        <v>78</v>
      </c>
      <c r="BK216" s="201">
        <f t="shared" si="79"/>
        <v>0</v>
      </c>
      <c r="BL216" s="21" t="s">
        <v>139</v>
      </c>
      <c r="BM216" s="21" t="s">
        <v>576</v>
      </c>
    </row>
    <row r="217" spans="2:65" s="1" customFormat="1" ht="25.5" customHeight="1">
      <c r="B217" s="38"/>
      <c r="C217" s="190" t="s">
        <v>577</v>
      </c>
      <c r="D217" s="190" t="s">
        <v>134</v>
      </c>
      <c r="E217" s="191" t="s">
        <v>578</v>
      </c>
      <c r="F217" s="192" t="s">
        <v>579</v>
      </c>
      <c r="G217" s="193" t="s">
        <v>144</v>
      </c>
      <c r="H217" s="194">
        <v>43.3</v>
      </c>
      <c r="I217" s="195"/>
      <c r="J217" s="196">
        <f t="shared" si="70"/>
        <v>0</v>
      </c>
      <c r="K217" s="192" t="s">
        <v>138</v>
      </c>
      <c r="L217" s="58"/>
      <c r="M217" s="197" t="s">
        <v>21</v>
      </c>
      <c r="N217" s="198" t="s">
        <v>41</v>
      </c>
      <c r="O217" s="39"/>
      <c r="P217" s="199">
        <f t="shared" si="71"/>
        <v>0</v>
      </c>
      <c r="Q217" s="199">
        <v>1.0000000000000001E-5</v>
      </c>
      <c r="R217" s="199">
        <f t="shared" si="72"/>
        <v>4.3300000000000001E-4</v>
      </c>
      <c r="S217" s="199">
        <v>0</v>
      </c>
      <c r="T217" s="200">
        <f t="shared" si="73"/>
        <v>0</v>
      </c>
      <c r="AR217" s="21" t="s">
        <v>139</v>
      </c>
      <c r="AT217" s="21" t="s">
        <v>134</v>
      </c>
      <c r="AU217" s="21" t="s">
        <v>80</v>
      </c>
      <c r="AY217" s="21" t="s">
        <v>131</v>
      </c>
      <c r="BE217" s="201">
        <f t="shared" si="74"/>
        <v>0</v>
      </c>
      <c r="BF217" s="201">
        <f t="shared" si="75"/>
        <v>0</v>
      </c>
      <c r="BG217" s="201">
        <f t="shared" si="76"/>
        <v>0</v>
      </c>
      <c r="BH217" s="201">
        <f t="shared" si="77"/>
        <v>0</v>
      </c>
      <c r="BI217" s="201">
        <f t="shared" si="78"/>
        <v>0</v>
      </c>
      <c r="BJ217" s="21" t="s">
        <v>78</v>
      </c>
      <c r="BK217" s="201">
        <f t="shared" si="79"/>
        <v>0</v>
      </c>
      <c r="BL217" s="21" t="s">
        <v>139</v>
      </c>
      <c r="BM217" s="21" t="s">
        <v>580</v>
      </c>
    </row>
    <row r="218" spans="2:65" s="1" customFormat="1" ht="16.5" customHeight="1">
      <c r="B218" s="38"/>
      <c r="C218" s="202" t="s">
        <v>581</v>
      </c>
      <c r="D218" s="202" t="s">
        <v>141</v>
      </c>
      <c r="E218" s="203" t="s">
        <v>582</v>
      </c>
      <c r="F218" s="204" t="s">
        <v>583</v>
      </c>
      <c r="G218" s="205" t="s">
        <v>144</v>
      </c>
      <c r="H218" s="206">
        <v>47.63</v>
      </c>
      <c r="I218" s="207"/>
      <c r="J218" s="208">
        <f t="shared" si="70"/>
        <v>0</v>
      </c>
      <c r="K218" s="204" t="s">
        <v>138</v>
      </c>
      <c r="L218" s="209"/>
      <c r="M218" s="210" t="s">
        <v>21</v>
      </c>
      <c r="N218" s="211" t="s">
        <v>41</v>
      </c>
      <c r="O218" s="39"/>
      <c r="P218" s="199">
        <f t="shared" si="71"/>
        <v>0</v>
      </c>
      <c r="Q218" s="199">
        <v>1.6000000000000001E-4</v>
      </c>
      <c r="R218" s="199">
        <f t="shared" si="72"/>
        <v>7.6208000000000014E-3</v>
      </c>
      <c r="S218" s="199">
        <v>0</v>
      </c>
      <c r="T218" s="200">
        <f t="shared" si="73"/>
        <v>0</v>
      </c>
      <c r="AR218" s="21" t="s">
        <v>145</v>
      </c>
      <c r="AT218" s="21" t="s">
        <v>141</v>
      </c>
      <c r="AU218" s="21" t="s">
        <v>80</v>
      </c>
      <c r="AY218" s="21" t="s">
        <v>131</v>
      </c>
      <c r="BE218" s="201">
        <f t="shared" si="74"/>
        <v>0</v>
      </c>
      <c r="BF218" s="201">
        <f t="shared" si="75"/>
        <v>0</v>
      </c>
      <c r="BG218" s="201">
        <f t="shared" si="76"/>
        <v>0</v>
      </c>
      <c r="BH218" s="201">
        <f t="shared" si="77"/>
        <v>0</v>
      </c>
      <c r="BI218" s="201">
        <f t="shared" si="78"/>
        <v>0</v>
      </c>
      <c r="BJ218" s="21" t="s">
        <v>78</v>
      </c>
      <c r="BK218" s="201">
        <f t="shared" si="79"/>
        <v>0</v>
      </c>
      <c r="BL218" s="21" t="s">
        <v>139</v>
      </c>
      <c r="BM218" s="21" t="s">
        <v>584</v>
      </c>
    </row>
    <row r="219" spans="2:65" s="11" customFormat="1" ht="13.5">
      <c r="B219" s="212"/>
      <c r="C219" s="213"/>
      <c r="D219" s="214" t="s">
        <v>147</v>
      </c>
      <c r="E219" s="213"/>
      <c r="F219" s="215" t="s">
        <v>585</v>
      </c>
      <c r="G219" s="213"/>
      <c r="H219" s="216">
        <v>47.63</v>
      </c>
      <c r="I219" s="217"/>
      <c r="J219" s="213"/>
      <c r="K219" s="213"/>
      <c r="L219" s="218"/>
      <c r="M219" s="219"/>
      <c r="N219" s="220"/>
      <c r="O219" s="220"/>
      <c r="P219" s="220"/>
      <c r="Q219" s="220"/>
      <c r="R219" s="220"/>
      <c r="S219" s="220"/>
      <c r="T219" s="221"/>
      <c r="AT219" s="222" t="s">
        <v>147</v>
      </c>
      <c r="AU219" s="222" t="s">
        <v>80</v>
      </c>
      <c r="AV219" s="11" t="s">
        <v>80</v>
      </c>
      <c r="AW219" s="11" t="s">
        <v>6</v>
      </c>
      <c r="AX219" s="11" t="s">
        <v>78</v>
      </c>
      <c r="AY219" s="222" t="s">
        <v>131</v>
      </c>
    </row>
    <row r="220" spans="2:65" s="1" customFormat="1" ht="51" customHeight="1">
      <c r="B220" s="38"/>
      <c r="C220" s="190" t="s">
        <v>586</v>
      </c>
      <c r="D220" s="190" t="s">
        <v>134</v>
      </c>
      <c r="E220" s="191" t="s">
        <v>587</v>
      </c>
      <c r="F220" s="192" t="s">
        <v>588</v>
      </c>
      <c r="G220" s="193" t="s">
        <v>170</v>
      </c>
      <c r="H220" s="194">
        <v>0.61299999999999999</v>
      </c>
      <c r="I220" s="195"/>
      <c r="J220" s="196">
        <f>ROUND(I220*H220,2)</f>
        <v>0</v>
      </c>
      <c r="K220" s="192" t="s">
        <v>138</v>
      </c>
      <c r="L220" s="58"/>
      <c r="M220" s="197" t="s">
        <v>21</v>
      </c>
      <c r="N220" s="198" t="s">
        <v>41</v>
      </c>
      <c r="O220" s="39"/>
      <c r="P220" s="199">
        <f>O220*H220</f>
        <v>0</v>
      </c>
      <c r="Q220" s="199">
        <v>0</v>
      </c>
      <c r="R220" s="199">
        <f>Q220*H220</f>
        <v>0</v>
      </c>
      <c r="S220" s="199">
        <v>0</v>
      </c>
      <c r="T220" s="200">
        <f>S220*H220</f>
        <v>0</v>
      </c>
      <c r="AR220" s="21" t="s">
        <v>139</v>
      </c>
      <c r="AT220" s="21" t="s">
        <v>134</v>
      </c>
      <c r="AU220" s="21" t="s">
        <v>80</v>
      </c>
      <c r="AY220" s="21" t="s">
        <v>131</v>
      </c>
      <c r="BE220" s="201">
        <f>IF(N220="základní",J220,0)</f>
        <v>0</v>
      </c>
      <c r="BF220" s="201">
        <f>IF(N220="snížená",J220,0)</f>
        <v>0</v>
      </c>
      <c r="BG220" s="201">
        <f>IF(N220="zákl. přenesená",J220,0)</f>
        <v>0</v>
      </c>
      <c r="BH220" s="201">
        <f>IF(N220="sníž. přenesená",J220,0)</f>
        <v>0</v>
      </c>
      <c r="BI220" s="201">
        <f>IF(N220="nulová",J220,0)</f>
        <v>0</v>
      </c>
      <c r="BJ220" s="21" t="s">
        <v>78</v>
      </c>
      <c r="BK220" s="201">
        <f>ROUND(I220*H220,2)</f>
        <v>0</v>
      </c>
      <c r="BL220" s="21" t="s">
        <v>139</v>
      </c>
      <c r="BM220" s="21" t="s">
        <v>589</v>
      </c>
    </row>
    <row r="221" spans="2:65" s="10" customFormat="1" ht="29.85" customHeight="1">
      <c r="B221" s="173"/>
      <c r="C221" s="174"/>
      <c r="D221" s="187" t="s">
        <v>69</v>
      </c>
      <c r="E221" s="188" t="s">
        <v>590</v>
      </c>
      <c r="F221" s="188" t="s">
        <v>591</v>
      </c>
      <c r="G221" s="174"/>
      <c r="H221" s="174"/>
      <c r="I221" s="177"/>
      <c r="J221" s="189">
        <f>BK221</f>
        <v>0</v>
      </c>
      <c r="K221" s="174"/>
      <c r="L221" s="179"/>
      <c r="M221" s="180"/>
      <c r="N221" s="181"/>
      <c r="O221" s="181"/>
      <c r="P221" s="182">
        <f>SUM(P222:P223)</f>
        <v>0</v>
      </c>
      <c r="Q221" s="181"/>
      <c r="R221" s="182">
        <f>SUM(R222:R223)</f>
        <v>0</v>
      </c>
      <c r="S221" s="181"/>
      <c r="T221" s="183">
        <f>SUM(T222:T223)</f>
        <v>0</v>
      </c>
      <c r="AR221" s="184" t="s">
        <v>80</v>
      </c>
      <c r="AT221" s="185" t="s">
        <v>69</v>
      </c>
      <c r="AU221" s="185" t="s">
        <v>78</v>
      </c>
      <c r="AY221" s="184" t="s">
        <v>131</v>
      </c>
      <c r="BK221" s="186">
        <f>SUM(BK222:BK223)</f>
        <v>0</v>
      </c>
    </row>
    <row r="222" spans="2:65" s="1" customFormat="1" ht="16.5" customHeight="1">
      <c r="B222" s="38"/>
      <c r="C222" s="190" t="s">
        <v>592</v>
      </c>
      <c r="D222" s="190" t="s">
        <v>134</v>
      </c>
      <c r="E222" s="191" t="s">
        <v>593</v>
      </c>
      <c r="F222" s="192" t="s">
        <v>594</v>
      </c>
      <c r="G222" s="193" t="s">
        <v>229</v>
      </c>
      <c r="H222" s="194">
        <v>1</v>
      </c>
      <c r="I222" s="195"/>
      <c r="J222" s="196">
        <f>ROUND(I222*H222,2)</f>
        <v>0</v>
      </c>
      <c r="K222" s="192" t="s">
        <v>21</v>
      </c>
      <c r="L222" s="58"/>
      <c r="M222" s="197" t="s">
        <v>21</v>
      </c>
      <c r="N222" s="198" t="s">
        <v>41</v>
      </c>
      <c r="O222" s="39"/>
      <c r="P222" s="199">
        <f>O222*H222</f>
        <v>0</v>
      </c>
      <c r="Q222" s="199">
        <v>0</v>
      </c>
      <c r="R222" s="199">
        <f>Q222*H222</f>
        <v>0</v>
      </c>
      <c r="S222" s="199">
        <v>0</v>
      </c>
      <c r="T222" s="200">
        <f>S222*H222</f>
        <v>0</v>
      </c>
      <c r="AR222" s="21" t="s">
        <v>139</v>
      </c>
      <c r="AT222" s="21" t="s">
        <v>134</v>
      </c>
      <c r="AU222" s="21" t="s">
        <v>80</v>
      </c>
      <c r="AY222" s="21" t="s">
        <v>131</v>
      </c>
      <c r="BE222" s="201">
        <f>IF(N222="základní",J222,0)</f>
        <v>0</v>
      </c>
      <c r="BF222" s="201">
        <f>IF(N222="snížená",J222,0)</f>
        <v>0</v>
      </c>
      <c r="BG222" s="201">
        <f>IF(N222="zákl. přenesená",J222,0)</f>
        <v>0</v>
      </c>
      <c r="BH222" s="201">
        <f>IF(N222="sníž. přenesená",J222,0)</f>
        <v>0</v>
      </c>
      <c r="BI222" s="201">
        <f>IF(N222="nulová",J222,0)</f>
        <v>0</v>
      </c>
      <c r="BJ222" s="21" t="s">
        <v>78</v>
      </c>
      <c r="BK222" s="201">
        <f>ROUND(I222*H222,2)</f>
        <v>0</v>
      </c>
      <c r="BL222" s="21" t="s">
        <v>139</v>
      </c>
      <c r="BM222" s="21" t="s">
        <v>595</v>
      </c>
    </row>
    <row r="223" spans="2:65" s="1" customFormat="1" ht="16.5" customHeight="1">
      <c r="B223" s="38"/>
      <c r="C223" s="190" t="s">
        <v>596</v>
      </c>
      <c r="D223" s="190" t="s">
        <v>134</v>
      </c>
      <c r="E223" s="191" t="s">
        <v>597</v>
      </c>
      <c r="F223" s="192" t="s">
        <v>594</v>
      </c>
      <c r="G223" s="193" t="s">
        <v>229</v>
      </c>
      <c r="H223" s="194">
        <v>1</v>
      </c>
      <c r="I223" s="195"/>
      <c r="J223" s="196">
        <f>ROUND(I223*H223,2)</f>
        <v>0</v>
      </c>
      <c r="K223" s="192" t="s">
        <v>21</v>
      </c>
      <c r="L223" s="58"/>
      <c r="M223" s="197" t="s">
        <v>21</v>
      </c>
      <c r="N223" s="198" t="s">
        <v>41</v>
      </c>
      <c r="O223" s="39"/>
      <c r="P223" s="199">
        <f>O223*H223</f>
        <v>0</v>
      </c>
      <c r="Q223" s="199">
        <v>0</v>
      </c>
      <c r="R223" s="199">
        <f>Q223*H223</f>
        <v>0</v>
      </c>
      <c r="S223" s="199">
        <v>0</v>
      </c>
      <c r="T223" s="200">
        <f>S223*H223</f>
        <v>0</v>
      </c>
      <c r="AR223" s="21" t="s">
        <v>139</v>
      </c>
      <c r="AT223" s="21" t="s">
        <v>134</v>
      </c>
      <c r="AU223" s="21" t="s">
        <v>80</v>
      </c>
      <c r="AY223" s="21" t="s">
        <v>131</v>
      </c>
      <c r="BE223" s="201">
        <f>IF(N223="základní",J223,0)</f>
        <v>0</v>
      </c>
      <c r="BF223" s="201">
        <f>IF(N223="snížená",J223,0)</f>
        <v>0</v>
      </c>
      <c r="BG223" s="201">
        <f>IF(N223="zákl. přenesená",J223,0)</f>
        <v>0</v>
      </c>
      <c r="BH223" s="201">
        <f>IF(N223="sníž. přenesená",J223,0)</f>
        <v>0</v>
      </c>
      <c r="BI223" s="201">
        <f>IF(N223="nulová",J223,0)</f>
        <v>0</v>
      </c>
      <c r="BJ223" s="21" t="s">
        <v>78</v>
      </c>
      <c r="BK223" s="201">
        <f>ROUND(I223*H223,2)</f>
        <v>0</v>
      </c>
      <c r="BL223" s="21" t="s">
        <v>139</v>
      </c>
      <c r="BM223" s="21" t="s">
        <v>598</v>
      </c>
    </row>
    <row r="224" spans="2:65" s="10" customFormat="1" ht="37.35" customHeight="1">
      <c r="B224" s="173"/>
      <c r="C224" s="174"/>
      <c r="D224" s="175" t="s">
        <v>69</v>
      </c>
      <c r="E224" s="176" t="s">
        <v>599</v>
      </c>
      <c r="F224" s="176" t="s">
        <v>600</v>
      </c>
      <c r="G224" s="174"/>
      <c r="H224" s="174"/>
      <c r="I224" s="177"/>
      <c r="J224" s="178">
        <f>BK224</f>
        <v>0</v>
      </c>
      <c r="K224" s="174"/>
      <c r="L224" s="179"/>
      <c r="M224" s="180"/>
      <c r="N224" s="181"/>
      <c r="O224" s="181"/>
      <c r="P224" s="182">
        <f>P225+P227</f>
        <v>0</v>
      </c>
      <c r="Q224" s="181"/>
      <c r="R224" s="182">
        <f>R225+R227</f>
        <v>0</v>
      </c>
      <c r="S224" s="181"/>
      <c r="T224" s="183">
        <f>T225+T227</f>
        <v>0</v>
      </c>
      <c r="AR224" s="184" t="s">
        <v>157</v>
      </c>
      <c r="AT224" s="185" t="s">
        <v>69</v>
      </c>
      <c r="AU224" s="185" t="s">
        <v>70</v>
      </c>
      <c r="AY224" s="184" t="s">
        <v>131</v>
      </c>
      <c r="BK224" s="186">
        <f>BK225+BK227</f>
        <v>0</v>
      </c>
    </row>
    <row r="225" spans="2:65" s="10" customFormat="1" ht="19.899999999999999" customHeight="1">
      <c r="B225" s="173"/>
      <c r="C225" s="174"/>
      <c r="D225" s="187" t="s">
        <v>69</v>
      </c>
      <c r="E225" s="188" t="s">
        <v>601</v>
      </c>
      <c r="F225" s="188" t="s">
        <v>602</v>
      </c>
      <c r="G225" s="174"/>
      <c r="H225" s="174"/>
      <c r="I225" s="177"/>
      <c r="J225" s="189">
        <f>BK225</f>
        <v>0</v>
      </c>
      <c r="K225" s="174"/>
      <c r="L225" s="179"/>
      <c r="M225" s="180"/>
      <c r="N225" s="181"/>
      <c r="O225" s="181"/>
      <c r="P225" s="182">
        <f>P226</f>
        <v>0</v>
      </c>
      <c r="Q225" s="181"/>
      <c r="R225" s="182">
        <f>R226</f>
        <v>0</v>
      </c>
      <c r="S225" s="181"/>
      <c r="T225" s="183">
        <f>T226</f>
        <v>0</v>
      </c>
      <c r="AR225" s="184" t="s">
        <v>157</v>
      </c>
      <c r="AT225" s="185" t="s">
        <v>69</v>
      </c>
      <c r="AU225" s="185" t="s">
        <v>78</v>
      </c>
      <c r="AY225" s="184" t="s">
        <v>131</v>
      </c>
      <c r="BK225" s="186">
        <f>BK226</f>
        <v>0</v>
      </c>
    </row>
    <row r="226" spans="2:65" s="1" customFormat="1" ht="25.5" customHeight="1">
      <c r="B226" s="38"/>
      <c r="C226" s="190" t="s">
        <v>603</v>
      </c>
      <c r="D226" s="190" t="s">
        <v>134</v>
      </c>
      <c r="E226" s="191" t="s">
        <v>604</v>
      </c>
      <c r="F226" s="192" t="s">
        <v>605</v>
      </c>
      <c r="G226" s="193" t="s">
        <v>606</v>
      </c>
      <c r="H226" s="194">
        <v>1</v>
      </c>
      <c r="I226" s="195"/>
      <c r="J226" s="196">
        <f>ROUND(I226*H226,2)</f>
        <v>0</v>
      </c>
      <c r="K226" s="192" t="s">
        <v>138</v>
      </c>
      <c r="L226" s="58"/>
      <c r="M226" s="197" t="s">
        <v>21</v>
      </c>
      <c r="N226" s="198" t="s">
        <v>41</v>
      </c>
      <c r="O226" s="39"/>
      <c r="P226" s="199">
        <f>O226*H226</f>
        <v>0</v>
      </c>
      <c r="Q226" s="199">
        <v>0</v>
      </c>
      <c r="R226" s="199">
        <f>Q226*H226</f>
        <v>0</v>
      </c>
      <c r="S226" s="199">
        <v>0</v>
      </c>
      <c r="T226" s="200">
        <f>S226*H226</f>
        <v>0</v>
      </c>
      <c r="AR226" s="21" t="s">
        <v>607</v>
      </c>
      <c r="AT226" s="21" t="s">
        <v>134</v>
      </c>
      <c r="AU226" s="21" t="s">
        <v>80</v>
      </c>
      <c r="AY226" s="21" t="s">
        <v>131</v>
      </c>
      <c r="BE226" s="201">
        <f>IF(N226="základní",J226,0)</f>
        <v>0</v>
      </c>
      <c r="BF226" s="201">
        <f>IF(N226="snížená",J226,0)</f>
        <v>0</v>
      </c>
      <c r="BG226" s="201">
        <f>IF(N226="zákl. přenesená",J226,0)</f>
        <v>0</v>
      </c>
      <c r="BH226" s="201">
        <f>IF(N226="sníž. přenesená",J226,0)</f>
        <v>0</v>
      </c>
      <c r="BI226" s="201">
        <f>IF(N226="nulová",J226,0)</f>
        <v>0</v>
      </c>
      <c r="BJ226" s="21" t="s">
        <v>78</v>
      </c>
      <c r="BK226" s="201">
        <f>ROUND(I226*H226,2)</f>
        <v>0</v>
      </c>
      <c r="BL226" s="21" t="s">
        <v>607</v>
      </c>
      <c r="BM226" s="21" t="s">
        <v>608</v>
      </c>
    </row>
    <row r="227" spans="2:65" s="10" customFormat="1" ht="29.85" customHeight="1">
      <c r="B227" s="173"/>
      <c r="C227" s="174"/>
      <c r="D227" s="187" t="s">
        <v>69</v>
      </c>
      <c r="E227" s="188" t="s">
        <v>609</v>
      </c>
      <c r="F227" s="188" t="s">
        <v>610</v>
      </c>
      <c r="G227" s="174"/>
      <c r="H227" s="174"/>
      <c r="I227" s="177"/>
      <c r="J227" s="189">
        <f>BK227</f>
        <v>0</v>
      </c>
      <c r="K227" s="174"/>
      <c r="L227" s="179"/>
      <c r="M227" s="180"/>
      <c r="N227" s="181"/>
      <c r="O227" s="181"/>
      <c r="P227" s="182">
        <f>P228</f>
        <v>0</v>
      </c>
      <c r="Q227" s="181"/>
      <c r="R227" s="182">
        <f>R228</f>
        <v>0</v>
      </c>
      <c r="S227" s="181"/>
      <c r="T227" s="183">
        <f>T228</f>
        <v>0</v>
      </c>
      <c r="AR227" s="184" t="s">
        <v>157</v>
      </c>
      <c r="AT227" s="185" t="s">
        <v>69</v>
      </c>
      <c r="AU227" s="185" t="s">
        <v>78</v>
      </c>
      <c r="AY227" s="184" t="s">
        <v>131</v>
      </c>
      <c r="BK227" s="186">
        <f>BK228</f>
        <v>0</v>
      </c>
    </row>
    <row r="228" spans="2:65" s="1" customFormat="1" ht="16.5" customHeight="1">
      <c r="B228" s="38"/>
      <c r="C228" s="190" t="s">
        <v>611</v>
      </c>
      <c r="D228" s="190" t="s">
        <v>134</v>
      </c>
      <c r="E228" s="191" t="s">
        <v>612</v>
      </c>
      <c r="F228" s="192" t="s">
        <v>613</v>
      </c>
      <c r="G228" s="193" t="s">
        <v>606</v>
      </c>
      <c r="H228" s="194">
        <v>1</v>
      </c>
      <c r="I228" s="195"/>
      <c r="J228" s="196">
        <f>ROUND(I228*H228,2)</f>
        <v>0</v>
      </c>
      <c r="K228" s="192" t="s">
        <v>138</v>
      </c>
      <c r="L228" s="58"/>
      <c r="M228" s="197" t="s">
        <v>21</v>
      </c>
      <c r="N228" s="229" t="s">
        <v>41</v>
      </c>
      <c r="O228" s="230"/>
      <c r="P228" s="231">
        <f>O228*H228</f>
        <v>0</v>
      </c>
      <c r="Q228" s="231">
        <v>0</v>
      </c>
      <c r="R228" s="231">
        <f>Q228*H228</f>
        <v>0</v>
      </c>
      <c r="S228" s="231">
        <v>0</v>
      </c>
      <c r="T228" s="232">
        <f>S228*H228</f>
        <v>0</v>
      </c>
      <c r="AR228" s="21" t="s">
        <v>607</v>
      </c>
      <c r="AT228" s="21" t="s">
        <v>134</v>
      </c>
      <c r="AU228" s="21" t="s">
        <v>80</v>
      </c>
      <c r="AY228" s="21" t="s">
        <v>131</v>
      </c>
      <c r="BE228" s="201">
        <f>IF(N228="základní",J228,0)</f>
        <v>0</v>
      </c>
      <c r="BF228" s="201">
        <f>IF(N228="snížená",J228,0)</f>
        <v>0</v>
      </c>
      <c r="BG228" s="201">
        <f>IF(N228="zákl. přenesená",J228,0)</f>
        <v>0</v>
      </c>
      <c r="BH228" s="201">
        <f>IF(N228="sníž. přenesená",J228,0)</f>
        <v>0</v>
      </c>
      <c r="BI228" s="201">
        <f>IF(N228="nulová",J228,0)</f>
        <v>0</v>
      </c>
      <c r="BJ228" s="21" t="s">
        <v>78</v>
      </c>
      <c r="BK228" s="201">
        <f>ROUND(I228*H228,2)</f>
        <v>0</v>
      </c>
      <c r="BL228" s="21" t="s">
        <v>607</v>
      </c>
      <c r="BM228" s="21" t="s">
        <v>614</v>
      </c>
    </row>
    <row r="229" spans="2:65" s="1" customFormat="1" ht="6.95" customHeight="1">
      <c r="B229" s="53"/>
      <c r="C229" s="54"/>
      <c r="D229" s="54"/>
      <c r="E229" s="54"/>
      <c r="F229" s="54"/>
      <c r="G229" s="54"/>
      <c r="H229" s="54"/>
      <c r="I229" s="136"/>
      <c r="J229" s="54"/>
      <c r="K229" s="54"/>
      <c r="L229" s="58"/>
    </row>
  </sheetData>
  <sheetProtection algorithmName="SHA-512" hashValue="ZGUfBpVK8Fjkv6GAmfms0ViI/KIsXHqfqrUzJACFzkd+MYpWqhfO6VCoGo8caJ2TvemwDbor6ZF75OS/iKDYsA==" saltValue="QRcnYn4dCetJlndjYZC7DA==" spinCount="100000" sheet="1" objects="1" scenarios="1" formatCells="0" formatColumns="0" formatRows="0" sort="0" autoFilter="0"/>
  <autoFilter ref="C93:K228"/>
  <mergeCells count="10">
    <mergeCell ref="J51:J52"/>
    <mergeCell ref="E84:H84"/>
    <mergeCell ref="E86:H86"/>
    <mergeCell ref="G1:H1"/>
    <mergeCell ref="L2:V2"/>
    <mergeCell ref="E7:H7"/>
    <mergeCell ref="E9:H9"/>
    <mergeCell ref="E24:H24"/>
    <mergeCell ref="E45:H45"/>
    <mergeCell ref="E47:H47"/>
  </mergeCells>
  <hyperlinks>
    <hyperlink ref="F1:G1" location="C2" display="1) Krycí list soupisu"/>
    <hyperlink ref="G1:H1" location="C54" display="2) Rekapitulace"/>
    <hyperlink ref="J1" location="C93" display="3) Soupis prací"/>
    <hyperlink ref="L1:V1" location="'Rekapitulace stavby'!C2" display="Rekapitulace stavby"/>
  </hyperlinks>
  <pageMargins left="0.58333330000000005" right="0.58333330000000005" top="0.58333330000000005" bottom="0.58333330000000005" header="0" footer="0"/>
  <pageSetup paperSize="9" fitToHeight="100" orientation="landscape" blackAndWhite="1" r:id="rId1"/>
  <headerFooter>
    <oddFooter>&amp;CStrana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64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75" customWidth="1"/>
    <col min="7" max="7" width="8.6640625" customWidth="1"/>
    <col min="8" max="8" width="11.1640625" customWidth="1"/>
    <col min="9" max="9" width="12.6640625" style="108" customWidth="1"/>
    <col min="10" max="10" width="23.5" customWidth="1"/>
    <col min="11" max="11" width="15.5" customWidth="1"/>
    <col min="13" max="18" width="9.33203125" hidden="1"/>
    <col min="19" max="19" width="8.1640625" hidden="1" customWidth="1"/>
    <col min="20" max="20" width="29.6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70" ht="21.75" customHeight="1">
      <c r="A1" s="18"/>
      <c r="B1" s="109"/>
      <c r="C1" s="109"/>
      <c r="D1" s="110" t="s">
        <v>1</v>
      </c>
      <c r="E1" s="109"/>
      <c r="F1" s="111" t="s">
        <v>84</v>
      </c>
      <c r="G1" s="358" t="s">
        <v>85</v>
      </c>
      <c r="H1" s="358"/>
      <c r="I1" s="112"/>
      <c r="J1" s="111" t="s">
        <v>86</v>
      </c>
      <c r="K1" s="110" t="s">
        <v>87</v>
      </c>
      <c r="L1" s="111" t="s">
        <v>88</v>
      </c>
      <c r="M1" s="111"/>
      <c r="N1" s="111"/>
      <c r="O1" s="111"/>
      <c r="P1" s="111"/>
      <c r="Q1" s="111"/>
      <c r="R1" s="111"/>
      <c r="S1" s="111"/>
      <c r="T1" s="111"/>
      <c r="U1" s="17"/>
      <c r="V1" s="17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</row>
    <row r="2" spans="1:70" ht="36.950000000000003" customHeight="1">
      <c r="L2" s="349"/>
      <c r="M2" s="349"/>
      <c r="N2" s="349"/>
      <c r="O2" s="349"/>
      <c r="P2" s="349"/>
      <c r="Q2" s="349"/>
      <c r="R2" s="349"/>
      <c r="S2" s="349"/>
      <c r="T2" s="349"/>
      <c r="U2" s="349"/>
      <c r="V2" s="349"/>
      <c r="AT2" s="21" t="s">
        <v>83</v>
      </c>
    </row>
    <row r="3" spans="1:70" ht="6.95" customHeight="1">
      <c r="B3" s="22"/>
      <c r="C3" s="23"/>
      <c r="D3" s="23"/>
      <c r="E3" s="23"/>
      <c r="F3" s="23"/>
      <c r="G3" s="23"/>
      <c r="H3" s="23"/>
      <c r="I3" s="113"/>
      <c r="J3" s="23"/>
      <c r="K3" s="24"/>
      <c r="AT3" s="21" t="s">
        <v>80</v>
      </c>
    </row>
    <row r="4" spans="1:70" ht="36.950000000000003" customHeight="1">
      <c r="B4" s="25"/>
      <c r="C4" s="26"/>
      <c r="D4" s="27" t="s">
        <v>89</v>
      </c>
      <c r="E4" s="26"/>
      <c r="F4" s="26"/>
      <c r="G4" s="26"/>
      <c r="H4" s="26"/>
      <c r="I4" s="114"/>
      <c r="J4" s="26"/>
      <c r="K4" s="28"/>
      <c r="M4" s="29" t="s">
        <v>12</v>
      </c>
      <c r="AT4" s="21" t="s">
        <v>6</v>
      </c>
    </row>
    <row r="5" spans="1:70" ht="6.95" customHeight="1">
      <c r="B5" s="25"/>
      <c r="C5" s="26"/>
      <c r="D5" s="26"/>
      <c r="E5" s="26"/>
      <c r="F5" s="26"/>
      <c r="G5" s="26"/>
      <c r="H5" s="26"/>
      <c r="I5" s="114"/>
      <c r="J5" s="26"/>
      <c r="K5" s="28"/>
    </row>
    <row r="6" spans="1:70">
      <c r="B6" s="25"/>
      <c r="C6" s="26"/>
      <c r="D6" s="34" t="s">
        <v>18</v>
      </c>
      <c r="E6" s="26"/>
      <c r="F6" s="26"/>
      <c r="G6" s="26"/>
      <c r="H6" s="26"/>
      <c r="I6" s="114"/>
      <c r="J6" s="26"/>
      <c r="K6" s="28"/>
    </row>
    <row r="7" spans="1:70" ht="16.5" customHeight="1">
      <c r="B7" s="25"/>
      <c r="C7" s="26"/>
      <c r="D7" s="26"/>
      <c r="E7" s="350" t="str">
        <f>'Rekapitulace stavby'!K6</f>
        <v>Vnitřní úpravy domku zahradníků</v>
      </c>
      <c r="F7" s="351"/>
      <c r="G7" s="351"/>
      <c r="H7" s="351"/>
      <c r="I7" s="114"/>
      <c r="J7" s="26"/>
      <c r="K7" s="28"/>
    </row>
    <row r="8" spans="1:70" s="1" customFormat="1">
      <c r="B8" s="38"/>
      <c r="C8" s="39"/>
      <c r="D8" s="34" t="s">
        <v>90</v>
      </c>
      <c r="E8" s="39"/>
      <c r="F8" s="39"/>
      <c r="G8" s="39"/>
      <c r="H8" s="39"/>
      <c r="I8" s="115"/>
      <c r="J8" s="39"/>
      <c r="K8" s="42"/>
    </row>
    <row r="9" spans="1:70" s="1" customFormat="1" ht="36.950000000000003" customHeight="1">
      <c r="B9" s="38"/>
      <c r="C9" s="39"/>
      <c r="D9" s="39"/>
      <c r="E9" s="352" t="s">
        <v>615</v>
      </c>
      <c r="F9" s="353"/>
      <c r="G9" s="353"/>
      <c r="H9" s="353"/>
      <c r="I9" s="115"/>
      <c r="J9" s="39"/>
      <c r="K9" s="42"/>
    </row>
    <row r="10" spans="1:70" s="1" customFormat="1" ht="13.5">
      <c r="B10" s="38"/>
      <c r="C10" s="39"/>
      <c r="D10" s="39"/>
      <c r="E10" s="39"/>
      <c r="F10" s="39"/>
      <c r="G10" s="39"/>
      <c r="H10" s="39"/>
      <c r="I10" s="115"/>
      <c r="J10" s="39"/>
      <c r="K10" s="42"/>
    </row>
    <row r="11" spans="1:70" s="1" customFormat="1" ht="14.45" customHeight="1">
      <c r="B11" s="38"/>
      <c r="C11" s="39"/>
      <c r="D11" s="34" t="s">
        <v>20</v>
      </c>
      <c r="E11" s="39"/>
      <c r="F11" s="32" t="s">
        <v>21</v>
      </c>
      <c r="G11" s="39"/>
      <c r="H11" s="39"/>
      <c r="I11" s="116" t="s">
        <v>22</v>
      </c>
      <c r="J11" s="32" t="s">
        <v>21</v>
      </c>
      <c r="K11" s="42"/>
    </row>
    <row r="12" spans="1:70" s="1" customFormat="1" ht="14.45" customHeight="1">
      <c r="B12" s="38"/>
      <c r="C12" s="39"/>
      <c r="D12" s="34" t="s">
        <v>23</v>
      </c>
      <c r="E12" s="39"/>
      <c r="F12" s="32" t="s">
        <v>24</v>
      </c>
      <c r="G12" s="39"/>
      <c r="H12" s="39"/>
      <c r="I12" s="116" t="s">
        <v>25</v>
      </c>
      <c r="J12" s="117" t="str">
        <f>'Rekapitulace stavby'!AN8</f>
        <v>19.02.2018</v>
      </c>
      <c r="K12" s="42"/>
    </row>
    <row r="13" spans="1:70" s="1" customFormat="1" ht="10.9" customHeight="1">
      <c r="B13" s="38"/>
      <c r="C13" s="39"/>
      <c r="D13" s="39"/>
      <c r="E13" s="39"/>
      <c r="F13" s="39"/>
      <c r="G13" s="39"/>
      <c r="H13" s="39"/>
      <c r="I13" s="115"/>
      <c r="J13" s="39"/>
      <c r="K13" s="42"/>
    </row>
    <row r="14" spans="1:70" s="1" customFormat="1" ht="14.45" customHeight="1">
      <c r="B14" s="38"/>
      <c r="C14" s="39"/>
      <c r="D14" s="34" t="s">
        <v>27</v>
      </c>
      <c r="E14" s="39"/>
      <c r="F14" s="39"/>
      <c r="G14" s="39"/>
      <c r="H14" s="39"/>
      <c r="I14" s="116" t="s">
        <v>28</v>
      </c>
      <c r="J14" s="32" t="str">
        <f>IF('Rekapitulace stavby'!AN10="","",'Rekapitulace stavby'!AN10)</f>
        <v/>
      </c>
      <c r="K14" s="42"/>
    </row>
    <row r="15" spans="1:70" s="1" customFormat="1" ht="18" customHeight="1">
      <c r="B15" s="38"/>
      <c r="C15" s="39"/>
      <c r="D15" s="39"/>
      <c r="E15" s="32" t="str">
        <f>IF('Rekapitulace stavby'!E11="","",'Rekapitulace stavby'!E11)</f>
        <v xml:space="preserve"> </v>
      </c>
      <c r="F15" s="39"/>
      <c r="G15" s="39"/>
      <c r="H15" s="39"/>
      <c r="I15" s="116" t="s">
        <v>29</v>
      </c>
      <c r="J15" s="32" t="str">
        <f>IF('Rekapitulace stavby'!AN11="","",'Rekapitulace stavby'!AN11)</f>
        <v/>
      </c>
      <c r="K15" s="42"/>
    </row>
    <row r="16" spans="1:70" s="1" customFormat="1" ht="6.95" customHeight="1">
      <c r="B16" s="38"/>
      <c r="C16" s="39"/>
      <c r="D16" s="39"/>
      <c r="E16" s="39"/>
      <c r="F16" s="39"/>
      <c r="G16" s="39"/>
      <c r="H16" s="39"/>
      <c r="I16" s="115"/>
      <c r="J16" s="39"/>
      <c r="K16" s="42"/>
    </row>
    <row r="17" spans="2:11" s="1" customFormat="1" ht="14.45" customHeight="1">
      <c r="B17" s="38"/>
      <c r="C17" s="39"/>
      <c r="D17" s="34" t="s">
        <v>30</v>
      </c>
      <c r="E17" s="39"/>
      <c r="F17" s="39"/>
      <c r="G17" s="39"/>
      <c r="H17" s="39"/>
      <c r="I17" s="116" t="s">
        <v>28</v>
      </c>
      <c r="J17" s="32" t="str">
        <f>IF('Rekapitulace stavby'!AN13="Vyplň údaj","",IF('Rekapitulace stavby'!AN13="","",'Rekapitulace stavby'!AN13))</f>
        <v/>
      </c>
      <c r="K17" s="42"/>
    </row>
    <row r="18" spans="2:11" s="1" customFormat="1" ht="18" customHeight="1">
      <c r="B18" s="38"/>
      <c r="C18" s="39"/>
      <c r="D18" s="39"/>
      <c r="E18" s="32" t="str">
        <f>IF('Rekapitulace stavby'!E14="Vyplň údaj","",IF('Rekapitulace stavby'!E14="","",'Rekapitulace stavby'!E14))</f>
        <v/>
      </c>
      <c r="F18" s="39"/>
      <c r="G18" s="39"/>
      <c r="H18" s="39"/>
      <c r="I18" s="116" t="s">
        <v>29</v>
      </c>
      <c r="J18" s="32" t="str">
        <f>IF('Rekapitulace stavby'!AN14="Vyplň údaj","",IF('Rekapitulace stavby'!AN14="","",'Rekapitulace stavby'!AN14))</f>
        <v/>
      </c>
      <c r="K18" s="42"/>
    </row>
    <row r="19" spans="2:11" s="1" customFormat="1" ht="6.95" customHeight="1">
      <c r="B19" s="38"/>
      <c r="C19" s="39"/>
      <c r="D19" s="39"/>
      <c r="E19" s="39"/>
      <c r="F19" s="39"/>
      <c r="G19" s="39"/>
      <c r="H19" s="39"/>
      <c r="I19" s="115"/>
      <c r="J19" s="39"/>
      <c r="K19" s="42"/>
    </row>
    <row r="20" spans="2:11" s="1" customFormat="1" ht="14.45" customHeight="1">
      <c r="B20" s="38"/>
      <c r="C20" s="39"/>
      <c r="D20" s="34" t="s">
        <v>32</v>
      </c>
      <c r="E20" s="39"/>
      <c r="F20" s="39"/>
      <c r="G20" s="39"/>
      <c r="H20" s="39"/>
      <c r="I20" s="116" t="s">
        <v>28</v>
      </c>
      <c r="J20" s="32" t="str">
        <f>IF('Rekapitulace stavby'!AN16="","",'Rekapitulace stavby'!AN16)</f>
        <v/>
      </c>
      <c r="K20" s="42"/>
    </row>
    <row r="21" spans="2:11" s="1" customFormat="1" ht="18" customHeight="1">
      <c r="B21" s="38"/>
      <c r="C21" s="39"/>
      <c r="D21" s="39"/>
      <c r="E21" s="32" t="str">
        <f>IF('Rekapitulace stavby'!E17="","",'Rekapitulace stavby'!E17)</f>
        <v xml:space="preserve"> </v>
      </c>
      <c r="F21" s="39"/>
      <c r="G21" s="39"/>
      <c r="H21" s="39"/>
      <c r="I21" s="116" t="s">
        <v>29</v>
      </c>
      <c r="J21" s="32" t="str">
        <f>IF('Rekapitulace stavby'!AN17="","",'Rekapitulace stavby'!AN17)</f>
        <v/>
      </c>
      <c r="K21" s="42"/>
    </row>
    <row r="22" spans="2:11" s="1" customFormat="1" ht="6.95" customHeight="1">
      <c r="B22" s="38"/>
      <c r="C22" s="39"/>
      <c r="D22" s="39"/>
      <c r="E22" s="39"/>
      <c r="F22" s="39"/>
      <c r="G22" s="39"/>
      <c r="H22" s="39"/>
      <c r="I22" s="115"/>
      <c r="J22" s="39"/>
      <c r="K22" s="42"/>
    </row>
    <row r="23" spans="2:11" s="1" customFormat="1" ht="14.45" customHeight="1">
      <c r="B23" s="38"/>
      <c r="C23" s="39"/>
      <c r="D23" s="34" t="s">
        <v>34</v>
      </c>
      <c r="E23" s="39"/>
      <c r="F23" s="39"/>
      <c r="G23" s="39"/>
      <c r="H23" s="39"/>
      <c r="I23" s="115"/>
      <c r="J23" s="39"/>
      <c r="K23" s="42"/>
    </row>
    <row r="24" spans="2:11" s="6" customFormat="1" ht="16.5" customHeight="1">
      <c r="B24" s="118"/>
      <c r="C24" s="119"/>
      <c r="D24" s="119"/>
      <c r="E24" s="319" t="s">
        <v>21</v>
      </c>
      <c r="F24" s="319"/>
      <c r="G24" s="319"/>
      <c r="H24" s="319"/>
      <c r="I24" s="120"/>
      <c r="J24" s="119"/>
      <c r="K24" s="121"/>
    </row>
    <row r="25" spans="2:11" s="1" customFormat="1" ht="6.95" customHeight="1">
      <c r="B25" s="38"/>
      <c r="C25" s="39"/>
      <c r="D25" s="39"/>
      <c r="E25" s="39"/>
      <c r="F25" s="39"/>
      <c r="G25" s="39"/>
      <c r="H25" s="39"/>
      <c r="I25" s="115"/>
      <c r="J25" s="39"/>
      <c r="K25" s="42"/>
    </row>
    <row r="26" spans="2:11" s="1" customFormat="1" ht="6.95" customHeight="1">
      <c r="B26" s="38"/>
      <c r="C26" s="39"/>
      <c r="D26" s="82"/>
      <c r="E26" s="82"/>
      <c r="F26" s="82"/>
      <c r="G26" s="82"/>
      <c r="H26" s="82"/>
      <c r="I26" s="122"/>
      <c r="J26" s="82"/>
      <c r="K26" s="123"/>
    </row>
    <row r="27" spans="2:11" s="1" customFormat="1" ht="25.35" customHeight="1">
      <c r="B27" s="38"/>
      <c r="C27" s="39"/>
      <c r="D27" s="124" t="s">
        <v>36</v>
      </c>
      <c r="E27" s="39"/>
      <c r="F27" s="39"/>
      <c r="G27" s="39"/>
      <c r="H27" s="39"/>
      <c r="I27" s="115"/>
      <c r="J27" s="125">
        <f>ROUND(J86,2)</f>
        <v>0</v>
      </c>
      <c r="K27" s="42"/>
    </row>
    <row r="28" spans="2:11" s="1" customFormat="1" ht="6.95" customHeight="1">
      <c r="B28" s="38"/>
      <c r="C28" s="39"/>
      <c r="D28" s="82"/>
      <c r="E28" s="82"/>
      <c r="F28" s="82"/>
      <c r="G28" s="82"/>
      <c r="H28" s="82"/>
      <c r="I28" s="122"/>
      <c r="J28" s="82"/>
      <c r="K28" s="123"/>
    </row>
    <row r="29" spans="2:11" s="1" customFormat="1" ht="14.45" customHeight="1">
      <c r="B29" s="38"/>
      <c r="C29" s="39"/>
      <c r="D29" s="39"/>
      <c r="E29" s="39"/>
      <c r="F29" s="43" t="s">
        <v>38</v>
      </c>
      <c r="G29" s="39"/>
      <c r="H29" s="39"/>
      <c r="I29" s="126" t="s">
        <v>37</v>
      </c>
      <c r="J29" s="43" t="s">
        <v>39</v>
      </c>
      <c r="K29" s="42"/>
    </row>
    <row r="30" spans="2:11" s="1" customFormat="1" ht="14.45" customHeight="1">
      <c r="B30" s="38"/>
      <c r="C30" s="39"/>
      <c r="D30" s="46" t="s">
        <v>40</v>
      </c>
      <c r="E30" s="46" t="s">
        <v>41</v>
      </c>
      <c r="F30" s="127">
        <f>ROUND(SUM(BE86:BE163), 2)</f>
        <v>0</v>
      </c>
      <c r="G30" s="39"/>
      <c r="H30" s="39"/>
      <c r="I30" s="128">
        <v>0.21</v>
      </c>
      <c r="J30" s="127">
        <f>ROUND(ROUND((SUM(BE86:BE163)), 2)*I30, 2)</f>
        <v>0</v>
      </c>
      <c r="K30" s="42"/>
    </row>
    <row r="31" spans="2:11" s="1" customFormat="1" ht="14.45" customHeight="1">
      <c r="B31" s="38"/>
      <c r="C31" s="39"/>
      <c r="D31" s="39"/>
      <c r="E31" s="46" t="s">
        <v>42</v>
      </c>
      <c r="F31" s="127">
        <f>ROUND(SUM(BF86:BF163), 2)</f>
        <v>0</v>
      </c>
      <c r="G31" s="39"/>
      <c r="H31" s="39"/>
      <c r="I31" s="128">
        <v>0.15</v>
      </c>
      <c r="J31" s="127">
        <f>ROUND(ROUND((SUM(BF86:BF163)), 2)*I31, 2)</f>
        <v>0</v>
      </c>
      <c r="K31" s="42"/>
    </row>
    <row r="32" spans="2:11" s="1" customFormat="1" ht="14.45" hidden="1" customHeight="1">
      <c r="B32" s="38"/>
      <c r="C32" s="39"/>
      <c r="D32" s="39"/>
      <c r="E32" s="46" t="s">
        <v>43</v>
      </c>
      <c r="F32" s="127">
        <f>ROUND(SUM(BG86:BG163), 2)</f>
        <v>0</v>
      </c>
      <c r="G32" s="39"/>
      <c r="H32" s="39"/>
      <c r="I32" s="128">
        <v>0.21</v>
      </c>
      <c r="J32" s="127">
        <v>0</v>
      </c>
      <c r="K32" s="42"/>
    </row>
    <row r="33" spans="2:11" s="1" customFormat="1" ht="14.45" hidden="1" customHeight="1">
      <c r="B33" s="38"/>
      <c r="C33" s="39"/>
      <c r="D33" s="39"/>
      <c r="E33" s="46" t="s">
        <v>44</v>
      </c>
      <c r="F33" s="127">
        <f>ROUND(SUM(BH86:BH163), 2)</f>
        <v>0</v>
      </c>
      <c r="G33" s="39"/>
      <c r="H33" s="39"/>
      <c r="I33" s="128">
        <v>0.15</v>
      </c>
      <c r="J33" s="127">
        <v>0</v>
      </c>
      <c r="K33" s="42"/>
    </row>
    <row r="34" spans="2:11" s="1" customFormat="1" ht="14.45" hidden="1" customHeight="1">
      <c r="B34" s="38"/>
      <c r="C34" s="39"/>
      <c r="D34" s="39"/>
      <c r="E34" s="46" t="s">
        <v>45</v>
      </c>
      <c r="F34" s="127">
        <f>ROUND(SUM(BI86:BI163), 2)</f>
        <v>0</v>
      </c>
      <c r="G34" s="39"/>
      <c r="H34" s="39"/>
      <c r="I34" s="128">
        <v>0</v>
      </c>
      <c r="J34" s="127">
        <v>0</v>
      </c>
      <c r="K34" s="42"/>
    </row>
    <row r="35" spans="2:11" s="1" customFormat="1" ht="6.95" customHeight="1">
      <c r="B35" s="38"/>
      <c r="C35" s="39"/>
      <c r="D35" s="39"/>
      <c r="E35" s="39"/>
      <c r="F35" s="39"/>
      <c r="G35" s="39"/>
      <c r="H35" s="39"/>
      <c r="I35" s="115"/>
      <c r="J35" s="39"/>
      <c r="K35" s="42"/>
    </row>
    <row r="36" spans="2:11" s="1" customFormat="1" ht="25.35" customHeight="1">
      <c r="B36" s="38"/>
      <c r="C36" s="129"/>
      <c r="D36" s="130" t="s">
        <v>46</v>
      </c>
      <c r="E36" s="76"/>
      <c r="F36" s="76"/>
      <c r="G36" s="131" t="s">
        <v>47</v>
      </c>
      <c r="H36" s="132" t="s">
        <v>48</v>
      </c>
      <c r="I36" s="133"/>
      <c r="J36" s="134">
        <f>SUM(J27:J34)</f>
        <v>0</v>
      </c>
      <c r="K36" s="135"/>
    </row>
    <row r="37" spans="2:11" s="1" customFormat="1" ht="14.45" customHeight="1">
      <c r="B37" s="53"/>
      <c r="C37" s="54"/>
      <c r="D37" s="54"/>
      <c r="E37" s="54"/>
      <c r="F37" s="54"/>
      <c r="G37" s="54"/>
      <c r="H37" s="54"/>
      <c r="I37" s="136"/>
      <c r="J37" s="54"/>
      <c r="K37" s="55"/>
    </row>
    <row r="41" spans="2:11" s="1" customFormat="1" ht="6.95" customHeight="1">
      <c r="B41" s="137"/>
      <c r="C41" s="138"/>
      <c r="D41" s="138"/>
      <c r="E41" s="138"/>
      <c r="F41" s="138"/>
      <c r="G41" s="138"/>
      <c r="H41" s="138"/>
      <c r="I41" s="139"/>
      <c r="J41" s="138"/>
      <c r="K41" s="140"/>
    </row>
    <row r="42" spans="2:11" s="1" customFormat="1" ht="36.950000000000003" customHeight="1">
      <c r="B42" s="38"/>
      <c r="C42" s="27" t="s">
        <v>92</v>
      </c>
      <c r="D42" s="39"/>
      <c r="E42" s="39"/>
      <c r="F42" s="39"/>
      <c r="G42" s="39"/>
      <c r="H42" s="39"/>
      <c r="I42" s="115"/>
      <c r="J42" s="39"/>
      <c r="K42" s="42"/>
    </row>
    <row r="43" spans="2:11" s="1" customFormat="1" ht="6.95" customHeight="1">
      <c r="B43" s="38"/>
      <c r="C43" s="39"/>
      <c r="D43" s="39"/>
      <c r="E43" s="39"/>
      <c r="F43" s="39"/>
      <c r="G43" s="39"/>
      <c r="H43" s="39"/>
      <c r="I43" s="115"/>
      <c r="J43" s="39"/>
      <c r="K43" s="42"/>
    </row>
    <row r="44" spans="2:11" s="1" customFormat="1" ht="14.45" customHeight="1">
      <c r="B44" s="38"/>
      <c r="C44" s="34" t="s">
        <v>18</v>
      </c>
      <c r="D44" s="39"/>
      <c r="E44" s="39"/>
      <c r="F44" s="39"/>
      <c r="G44" s="39"/>
      <c r="H44" s="39"/>
      <c r="I44" s="115"/>
      <c r="J44" s="39"/>
      <c r="K44" s="42"/>
    </row>
    <row r="45" spans="2:11" s="1" customFormat="1" ht="16.5" customHeight="1">
      <c r="B45" s="38"/>
      <c r="C45" s="39"/>
      <c r="D45" s="39"/>
      <c r="E45" s="350" t="str">
        <f>E7</f>
        <v>Vnitřní úpravy domku zahradníků</v>
      </c>
      <c r="F45" s="351"/>
      <c r="G45" s="351"/>
      <c r="H45" s="351"/>
      <c r="I45" s="115"/>
      <c r="J45" s="39"/>
      <c r="K45" s="42"/>
    </row>
    <row r="46" spans="2:11" s="1" customFormat="1" ht="14.45" customHeight="1">
      <c r="B46" s="38"/>
      <c r="C46" s="34" t="s">
        <v>90</v>
      </c>
      <c r="D46" s="39"/>
      <c r="E46" s="39"/>
      <c r="F46" s="39"/>
      <c r="G46" s="39"/>
      <c r="H46" s="39"/>
      <c r="I46" s="115"/>
      <c r="J46" s="39"/>
      <c r="K46" s="42"/>
    </row>
    <row r="47" spans="2:11" s="1" customFormat="1" ht="17.25" customHeight="1">
      <c r="B47" s="38"/>
      <c r="C47" s="39"/>
      <c r="D47" s="39"/>
      <c r="E47" s="352" t="str">
        <f>E9</f>
        <v>02 - Opravy vnitřních prostor</v>
      </c>
      <c r="F47" s="353"/>
      <c r="G47" s="353"/>
      <c r="H47" s="353"/>
      <c r="I47" s="115"/>
      <c r="J47" s="39"/>
      <c r="K47" s="42"/>
    </row>
    <row r="48" spans="2:11" s="1" customFormat="1" ht="6.95" customHeight="1">
      <c r="B48" s="38"/>
      <c r="C48" s="39"/>
      <c r="D48" s="39"/>
      <c r="E48" s="39"/>
      <c r="F48" s="39"/>
      <c r="G48" s="39"/>
      <c r="H48" s="39"/>
      <c r="I48" s="115"/>
      <c r="J48" s="39"/>
      <c r="K48" s="42"/>
    </row>
    <row r="49" spans="2:47" s="1" customFormat="1" ht="18" customHeight="1">
      <c r="B49" s="38"/>
      <c r="C49" s="34" t="s">
        <v>23</v>
      </c>
      <c r="D49" s="39"/>
      <c r="E49" s="39"/>
      <c r="F49" s="32" t="str">
        <f>F12</f>
        <v xml:space="preserve"> </v>
      </c>
      <c r="G49" s="39"/>
      <c r="H49" s="39"/>
      <c r="I49" s="116" t="s">
        <v>25</v>
      </c>
      <c r="J49" s="117" t="str">
        <f>IF(J12="","",J12)</f>
        <v>19.02.2018</v>
      </c>
      <c r="K49" s="42"/>
    </row>
    <row r="50" spans="2:47" s="1" customFormat="1" ht="6.95" customHeight="1">
      <c r="B50" s="38"/>
      <c r="C50" s="39"/>
      <c r="D50" s="39"/>
      <c r="E50" s="39"/>
      <c r="F50" s="39"/>
      <c r="G50" s="39"/>
      <c r="H50" s="39"/>
      <c r="I50" s="115"/>
      <c r="J50" s="39"/>
      <c r="K50" s="42"/>
    </row>
    <row r="51" spans="2:47" s="1" customFormat="1">
      <c r="B51" s="38"/>
      <c r="C51" s="34" t="s">
        <v>27</v>
      </c>
      <c r="D51" s="39"/>
      <c r="E51" s="39"/>
      <c r="F51" s="32" t="str">
        <f>E15</f>
        <v xml:space="preserve"> </v>
      </c>
      <c r="G51" s="39"/>
      <c r="H51" s="39"/>
      <c r="I51" s="116" t="s">
        <v>32</v>
      </c>
      <c r="J51" s="319" t="str">
        <f>E21</f>
        <v xml:space="preserve"> </v>
      </c>
      <c r="K51" s="42"/>
    </row>
    <row r="52" spans="2:47" s="1" customFormat="1" ht="14.45" customHeight="1">
      <c r="B52" s="38"/>
      <c r="C52" s="34" t="s">
        <v>30</v>
      </c>
      <c r="D52" s="39"/>
      <c r="E52" s="39"/>
      <c r="F52" s="32" t="str">
        <f>IF(E18="","",E18)</f>
        <v/>
      </c>
      <c r="G52" s="39"/>
      <c r="H52" s="39"/>
      <c r="I52" s="115"/>
      <c r="J52" s="354"/>
      <c r="K52" s="42"/>
    </row>
    <row r="53" spans="2:47" s="1" customFormat="1" ht="10.35" customHeight="1">
      <c r="B53" s="38"/>
      <c r="C53" s="39"/>
      <c r="D53" s="39"/>
      <c r="E53" s="39"/>
      <c r="F53" s="39"/>
      <c r="G53" s="39"/>
      <c r="H53" s="39"/>
      <c r="I53" s="115"/>
      <c r="J53" s="39"/>
      <c r="K53" s="42"/>
    </row>
    <row r="54" spans="2:47" s="1" customFormat="1" ht="29.25" customHeight="1">
      <c r="B54" s="38"/>
      <c r="C54" s="141" t="s">
        <v>93</v>
      </c>
      <c r="D54" s="129"/>
      <c r="E54" s="129"/>
      <c r="F54" s="129"/>
      <c r="G54" s="129"/>
      <c r="H54" s="129"/>
      <c r="I54" s="142"/>
      <c r="J54" s="143" t="s">
        <v>94</v>
      </c>
      <c r="K54" s="144"/>
    </row>
    <row r="55" spans="2:47" s="1" customFormat="1" ht="10.35" customHeight="1">
      <c r="B55" s="38"/>
      <c r="C55" s="39"/>
      <c r="D55" s="39"/>
      <c r="E55" s="39"/>
      <c r="F55" s="39"/>
      <c r="G55" s="39"/>
      <c r="H55" s="39"/>
      <c r="I55" s="115"/>
      <c r="J55" s="39"/>
      <c r="K55" s="42"/>
    </row>
    <row r="56" spans="2:47" s="1" customFormat="1" ht="29.25" customHeight="1">
      <c r="B56" s="38"/>
      <c r="C56" s="145" t="s">
        <v>95</v>
      </c>
      <c r="D56" s="39"/>
      <c r="E56" s="39"/>
      <c r="F56" s="39"/>
      <c r="G56" s="39"/>
      <c r="H56" s="39"/>
      <c r="I56" s="115"/>
      <c r="J56" s="125">
        <f>J86</f>
        <v>0</v>
      </c>
      <c r="K56" s="42"/>
      <c r="AU56" s="21" t="s">
        <v>96</v>
      </c>
    </row>
    <row r="57" spans="2:47" s="7" customFormat="1" ht="24.95" customHeight="1">
      <c r="B57" s="146"/>
      <c r="C57" s="147"/>
      <c r="D57" s="148" t="s">
        <v>97</v>
      </c>
      <c r="E57" s="149"/>
      <c r="F57" s="149"/>
      <c r="G57" s="149"/>
      <c r="H57" s="149"/>
      <c r="I57" s="150"/>
      <c r="J57" s="151">
        <f>J87</f>
        <v>0</v>
      </c>
      <c r="K57" s="152"/>
    </row>
    <row r="58" spans="2:47" s="8" customFormat="1" ht="19.899999999999999" customHeight="1">
      <c r="B58" s="153"/>
      <c r="C58" s="154"/>
      <c r="D58" s="155" t="s">
        <v>616</v>
      </c>
      <c r="E58" s="156"/>
      <c r="F58" s="156"/>
      <c r="G58" s="156"/>
      <c r="H58" s="156"/>
      <c r="I58" s="157"/>
      <c r="J58" s="158">
        <f>J88</f>
        <v>0</v>
      </c>
      <c r="K58" s="159"/>
    </row>
    <row r="59" spans="2:47" s="8" customFormat="1" ht="19.899999999999999" customHeight="1">
      <c r="B59" s="153"/>
      <c r="C59" s="154"/>
      <c r="D59" s="155" t="s">
        <v>98</v>
      </c>
      <c r="E59" s="156"/>
      <c r="F59" s="156"/>
      <c r="G59" s="156"/>
      <c r="H59" s="156"/>
      <c r="I59" s="157"/>
      <c r="J59" s="158">
        <f>J96</f>
        <v>0</v>
      </c>
      <c r="K59" s="159"/>
    </row>
    <row r="60" spans="2:47" s="8" customFormat="1" ht="19.899999999999999" customHeight="1">
      <c r="B60" s="153"/>
      <c r="C60" s="154"/>
      <c r="D60" s="155" t="s">
        <v>99</v>
      </c>
      <c r="E60" s="156"/>
      <c r="F60" s="156"/>
      <c r="G60" s="156"/>
      <c r="H60" s="156"/>
      <c r="I60" s="157"/>
      <c r="J60" s="158">
        <f>J115</f>
        <v>0</v>
      </c>
      <c r="K60" s="159"/>
    </row>
    <row r="61" spans="2:47" s="8" customFormat="1" ht="19.899999999999999" customHeight="1">
      <c r="B61" s="153"/>
      <c r="C61" s="154"/>
      <c r="D61" s="155" t="s">
        <v>100</v>
      </c>
      <c r="E61" s="156"/>
      <c r="F61" s="156"/>
      <c r="G61" s="156"/>
      <c r="H61" s="156"/>
      <c r="I61" s="157"/>
      <c r="J61" s="158">
        <f>J122</f>
        <v>0</v>
      </c>
      <c r="K61" s="159"/>
    </row>
    <row r="62" spans="2:47" s="7" customFormat="1" ht="24.95" customHeight="1">
      <c r="B62" s="146"/>
      <c r="C62" s="147"/>
      <c r="D62" s="148" t="s">
        <v>101</v>
      </c>
      <c r="E62" s="149"/>
      <c r="F62" s="149"/>
      <c r="G62" s="149"/>
      <c r="H62" s="149"/>
      <c r="I62" s="150"/>
      <c r="J62" s="151">
        <f>J124</f>
        <v>0</v>
      </c>
      <c r="K62" s="152"/>
    </row>
    <row r="63" spans="2:47" s="8" customFormat="1" ht="19.899999999999999" customHeight="1">
      <c r="B63" s="153"/>
      <c r="C63" s="154"/>
      <c r="D63" s="155" t="s">
        <v>617</v>
      </c>
      <c r="E63" s="156"/>
      <c r="F63" s="156"/>
      <c r="G63" s="156"/>
      <c r="H63" s="156"/>
      <c r="I63" s="157"/>
      <c r="J63" s="158">
        <f>J125</f>
        <v>0</v>
      </c>
      <c r="K63" s="159"/>
    </row>
    <row r="64" spans="2:47" s="8" customFormat="1" ht="19.899999999999999" customHeight="1">
      <c r="B64" s="153"/>
      <c r="C64" s="154"/>
      <c r="D64" s="155" t="s">
        <v>106</v>
      </c>
      <c r="E64" s="156"/>
      <c r="F64" s="156"/>
      <c r="G64" s="156"/>
      <c r="H64" s="156"/>
      <c r="I64" s="157"/>
      <c r="J64" s="158">
        <f>J133</f>
        <v>0</v>
      </c>
      <c r="K64" s="159"/>
    </row>
    <row r="65" spans="2:12" s="8" customFormat="1" ht="19.899999999999999" customHeight="1">
      <c r="B65" s="153"/>
      <c r="C65" s="154"/>
      <c r="D65" s="155" t="s">
        <v>111</v>
      </c>
      <c r="E65" s="156"/>
      <c r="F65" s="156"/>
      <c r="G65" s="156"/>
      <c r="H65" s="156"/>
      <c r="I65" s="157"/>
      <c r="J65" s="158">
        <f>J141</f>
        <v>0</v>
      </c>
      <c r="K65" s="159"/>
    </row>
    <row r="66" spans="2:12" s="8" customFormat="1" ht="19.899999999999999" customHeight="1">
      <c r="B66" s="153"/>
      <c r="C66" s="154"/>
      <c r="D66" s="155" t="s">
        <v>618</v>
      </c>
      <c r="E66" s="156"/>
      <c r="F66" s="156"/>
      <c r="G66" s="156"/>
      <c r="H66" s="156"/>
      <c r="I66" s="157"/>
      <c r="J66" s="158">
        <f>J161</f>
        <v>0</v>
      </c>
      <c r="K66" s="159"/>
    </row>
    <row r="67" spans="2:12" s="1" customFormat="1" ht="21.75" customHeight="1">
      <c r="B67" s="38"/>
      <c r="C67" s="39"/>
      <c r="D67" s="39"/>
      <c r="E67" s="39"/>
      <c r="F67" s="39"/>
      <c r="G67" s="39"/>
      <c r="H67" s="39"/>
      <c r="I67" s="115"/>
      <c r="J67" s="39"/>
      <c r="K67" s="42"/>
    </row>
    <row r="68" spans="2:12" s="1" customFormat="1" ht="6.95" customHeight="1">
      <c r="B68" s="53"/>
      <c r="C68" s="54"/>
      <c r="D68" s="54"/>
      <c r="E68" s="54"/>
      <c r="F68" s="54"/>
      <c r="G68" s="54"/>
      <c r="H68" s="54"/>
      <c r="I68" s="136"/>
      <c r="J68" s="54"/>
      <c r="K68" s="55"/>
    </row>
    <row r="72" spans="2:12" s="1" customFormat="1" ht="6.95" customHeight="1">
      <c r="B72" s="56"/>
      <c r="C72" s="57"/>
      <c r="D72" s="57"/>
      <c r="E72" s="57"/>
      <c r="F72" s="57"/>
      <c r="G72" s="57"/>
      <c r="H72" s="57"/>
      <c r="I72" s="139"/>
      <c r="J72" s="57"/>
      <c r="K72" s="57"/>
      <c r="L72" s="58"/>
    </row>
    <row r="73" spans="2:12" s="1" customFormat="1" ht="36.950000000000003" customHeight="1">
      <c r="B73" s="38"/>
      <c r="C73" s="59" t="s">
        <v>115</v>
      </c>
      <c r="D73" s="60"/>
      <c r="E73" s="60"/>
      <c r="F73" s="60"/>
      <c r="G73" s="60"/>
      <c r="H73" s="60"/>
      <c r="I73" s="160"/>
      <c r="J73" s="60"/>
      <c r="K73" s="60"/>
      <c r="L73" s="58"/>
    </row>
    <row r="74" spans="2:12" s="1" customFormat="1" ht="6.95" customHeight="1">
      <c r="B74" s="38"/>
      <c r="C74" s="60"/>
      <c r="D74" s="60"/>
      <c r="E74" s="60"/>
      <c r="F74" s="60"/>
      <c r="G74" s="60"/>
      <c r="H74" s="60"/>
      <c r="I74" s="160"/>
      <c r="J74" s="60"/>
      <c r="K74" s="60"/>
      <c r="L74" s="58"/>
    </row>
    <row r="75" spans="2:12" s="1" customFormat="1" ht="14.45" customHeight="1">
      <c r="B75" s="38"/>
      <c r="C75" s="62" t="s">
        <v>18</v>
      </c>
      <c r="D75" s="60"/>
      <c r="E75" s="60"/>
      <c r="F75" s="60"/>
      <c r="G75" s="60"/>
      <c r="H75" s="60"/>
      <c r="I75" s="160"/>
      <c r="J75" s="60"/>
      <c r="K75" s="60"/>
      <c r="L75" s="58"/>
    </row>
    <row r="76" spans="2:12" s="1" customFormat="1" ht="16.5" customHeight="1">
      <c r="B76" s="38"/>
      <c r="C76" s="60"/>
      <c r="D76" s="60"/>
      <c r="E76" s="355" t="str">
        <f>E7</f>
        <v>Vnitřní úpravy domku zahradníků</v>
      </c>
      <c r="F76" s="356"/>
      <c r="G76" s="356"/>
      <c r="H76" s="356"/>
      <c r="I76" s="160"/>
      <c r="J76" s="60"/>
      <c r="K76" s="60"/>
      <c r="L76" s="58"/>
    </row>
    <row r="77" spans="2:12" s="1" customFormat="1" ht="14.45" customHeight="1">
      <c r="B77" s="38"/>
      <c r="C77" s="62" t="s">
        <v>90</v>
      </c>
      <c r="D77" s="60"/>
      <c r="E77" s="60"/>
      <c r="F77" s="60"/>
      <c r="G77" s="60"/>
      <c r="H77" s="60"/>
      <c r="I77" s="160"/>
      <c r="J77" s="60"/>
      <c r="K77" s="60"/>
      <c r="L77" s="58"/>
    </row>
    <row r="78" spans="2:12" s="1" customFormat="1" ht="17.25" customHeight="1">
      <c r="B78" s="38"/>
      <c r="C78" s="60"/>
      <c r="D78" s="60"/>
      <c r="E78" s="330" t="str">
        <f>E9</f>
        <v>02 - Opravy vnitřních prostor</v>
      </c>
      <c r="F78" s="357"/>
      <c r="G78" s="357"/>
      <c r="H78" s="357"/>
      <c r="I78" s="160"/>
      <c r="J78" s="60"/>
      <c r="K78" s="60"/>
      <c r="L78" s="58"/>
    </row>
    <row r="79" spans="2:12" s="1" customFormat="1" ht="6.95" customHeight="1">
      <c r="B79" s="38"/>
      <c r="C79" s="60"/>
      <c r="D79" s="60"/>
      <c r="E79" s="60"/>
      <c r="F79" s="60"/>
      <c r="G79" s="60"/>
      <c r="H79" s="60"/>
      <c r="I79" s="160"/>
      <c r="J79" s="60"/>
      <c r="K79" s="60"/>
      <c r="L79" s="58"/>
    </row>
    <row r="80" spans="2:12" s="1" customFormat="1" ht="18" customHeight="1">
      <c r="B80" s="38"/>
      <c r="C80" s="62" t="s">
        <v>23</v>
      </c>
      <c r="D80" s="60"/>
      <c r="E80" s="60"/>
      <c r="F80" s="161" t="str">
        <f>F12</f>
        <v xml:space="preserve"> </v>
      </c>
      <c r="G80" s="60"/>
      <c r="H80" s="60"/>
      <c r="I80" s="162" t="s">
        <v>25</v>
      </c>
      <c r="J80" s="70" t="str">
        <f>IF(J12="","",J12)</f>
        <v>19.02.2018</v>
      </c>
      <c r="K80" s="60"/>
      <c r="L80" s="58"/>
    </row>
    <row r="81" spans="2:65" s="1" customFormat="1" ht="6.95" customHeight="1">
      <c r="B81" s="38"/>
      <c r="C81" s="60"/>
      <c r="D81" s="60"/>
      <c r="E81" s="60"/>
      <c r="F81" s="60"/>
      <c r="G81" s="60"/>
      <c r="H81" s="60"/>
      <c r="I81" s="160"/>
      <c r="J81" s="60"/>
      <c r="K81" s="60"/>
      <c r="L81" s="58"/>
    </row>
    <row r="82" spans="2:65" s="1" customFormat="1">
      <c r="B82" s="38"/>
      <c r="C82" s="62" t="s">
        <v>27</v>
      </c>
      <c r="D82" s="60"/>
      <c r="E82" s="60"/>
      <c r="F82" s="161" t="str">
        <f>E15</f>
        <v xml:space="preserve"> </v>
      </c>
      <c r="G82" s="60"/>
      <c r="H82" s="60"/>
      <c r="I82" s="162" t="s">
        <v>32</v>
      </c>
      <c r="J82" s="161" t="str">
        <f>E21</f>
        <v xml:space="preserve"> </v>
      </c>
      <c r="K82" s="60"/>
      <c r="L82" s="58"/>
    </row>
    <row r="83" spans="2:65" s="1" customFormat="1" ht="14.45" customHeight="1">
      <c r="B83" s="38"/>
      <c r="C83" s="62" t="s">
        <v>30</v>
      </c>
      <c r="D83" s="60"/>
      <c r="E83" s="60"/>
      <c r="F83" s="161" t="str">
        <f>IF(E18="","",E18)</f>
        <v/>
      </c>
      <c r="G83" s="60"/>
      <c r="H83" s="60"/>
      <c r="I83" s="160"/>
      <c r="J83" s="60"/>
      <c r="K83" s="60"/>
      <c r="L83" s="58"/>
    </row>
    <row r="84" spans="2:65" s="1" customFormat="1" ht="10.35" customHeight="1">
      <c r="B84" s="38"/>
      <c r="C84" s="60"/>
      <c r="D84" s="60"/>
      <c r="E84" s="60"/>
      <c r="F84" s="60"/>
      <c r="G84" s="60"/>
      <c r="H84" s="60"/>
      <c r="I84" s="160"/>
      <c r="J84" s="60"/>
      <c r="K84" s="60"/>
      <c r="L84" s="58"/>
    </row>
    <row r="85" spans="2:65" s="9" customFormat="1" ht="29.25" customHeight="1">
      <c r="B85" s="163"/>
      <c r="C85" s="164" t="s">
        <v>116</v>
      </c>
      <c r="D85" s="165" t="s">
        <v>55</v>
      </c>
      <c r="E85" s="165" t="s">
        <v>51</v>
      </c>
      <c r="F85" s="165" t="s">
        <v>117</v>
      </c>
      <c r="G85" s="165" t="s">
        <v>118</v>
      </c>
      <c r="H85" s="165" t="s">
        <v>119</v>
      </c>
      <c r="I85" s="166" t="s">
        <v>120</v>
      </c>
      <c r="J85" s="165" t="s">
        <v>94</v>
      </c>
      <c r="K85" s="167" t="s">
        <v>121</v>
      </c>
      <c r="L85" s="168"/>
      <c r="M85" s="78" t="s">
        <v>122</v>
      </c>
      <c r="N85" s="79" t="s">
        <v>40</v>
      </c>
      <c r="O85" s="79" t="s">
        <v>123</v>
      </c>
      <c r="P85" s="79" t="s">
        <v>124</v>
      </c>
      <c r="Q85" s="79" t="s">
        <v>125</v>
      </c>
      <c r="R85" s="79" t="s">
        <v>126</v>
      </c>
      <c r="S85" s="79" t="s">
        <v>127</v>
      </c>
      <c r="T85" s="80" t="s">
        <v>128</v>
      </c>
    </row>
    <row r="86" spans="2:65" s="1" customFormat="1" ht="29.25" customHeight="1">
      <c r="B86" s="38"/>
      <c r="C86" s="84" t="s">
        <v>95</v>
      </c>
      <c r="D86" s="60"/>
      <c r="E86" s="60"/>
      <c r="F86" s="60"/>
      <c r="G86" s="60"/>
      <c r="H86" s="60"/>
      <c r="I86" s="160"/>
      <c r="J86" s="169">
        <f>BK86</f>
        <v>0</v>
      </c>
      <c r="K86" s="60"/>
      <c r="L86" s="58"/>
      <c r="M86" s="81"/>
      <c r="N86" s="82"/>
      <c r="O86" s="82"/>
      <c r="P86" s="170">
        <f>P87+P124</f>
        <v>0</v>
      </c>
      <c r="Q86" s="82"/>
      <c r="R86" s="170">
        <f>R87+R124</f>
        <v>4.0972684000000008</v>
      </c>
      <c r="S86" s="82"/>
      <c r="T86" s="171">
        <f>T87+T124</f>
        <v>0.99258400000000002</v>
      </c>
      <c r="AT86" s="21" t="s">
        <v>69</v>
      </c>
      <c r="AU86" s="21" t="s">
        <v>96</v>
      </c>
      <c r="BK86" s="172">
        <f>BK87+BK124</f>
        <v>0</v>
      </c>
    </row>
    <row r="87" spans="2:65" s="10" customFormat="1" ht="37.35" customHeight="1">
      <c r="B87" s="173"/>
      <c r="C87" s="174"/>
      <c r="D87" s="175" t="s">
        <v>69</v>
      </c>
      <c r="E87" s="176" t="s">
        <v>129</v>
      </c>
      <c r="F87" s="176" t="s">
        <v>130</v>
      </c>
      <c r="G87" s="174"/>
      <c r="H87" s="174"/>
      <c r="I87" s="177"/>
      <c r="J87" s="178">
        <f>BK87</f>
        <v>0</v>
      </c>
      <c r="K87" s="174"/>
      <c r="L87" s="179"/>
      <c r="M87" s="180"/>
      <c r="N87" s="181"/>
      <c r="O87" s="181"/>
      <c r="P87" s="182">
        <f>P88+P96+P115+P122</f>
        <v>0</v>
      </c>
      <c r="Q87" s="181"/>
      <c r="R87" s="182">
        <f>R88+R96+R115+R122</f>
        <v>3.8878530000000007</v>
      </c>
      <c r="S87" s="181"/>
      <c r="T87" s="183">
        <f>T88+T96+T115+T122</f>
        <v>0.51171</v>
      </c>
      <c r="AR87" s="184" t="s">
        <v>78</v>
      </c>
      <c r="AT87" s="185" t="s">
        <v>69</v>
      </c>
      <c r="AU87" s="185" t="s">
        <v>70</v>
      </c>
      <c r="AY87" s="184" t="s">
        <v>131</v>
      </c>
      <c r="BK87" s="186">
        <f>BK88+BK96+BK115+BK122</f>
        <v>0</v>
      </c>
    </row>
    <row r="88" spans="2:65" s="10" customFormat="1" ht="19.899999999999999" customHeight="1">
      <c r="B88" s="173"/>
      <c r="C88" s="174"/>
      <c r="D88" s="187" t="s">
        <v>69</v>
      </c>
      <c r="E88" s="188" t="s">
        <v>149</v>
      </c>
      <c r="F88" s="188" t="s">
        <v>619</v>
      </c>
      <c r="G88" s="174"/>
      <c r="H88" s="174"/>
      <c r="I88" s="177"/>
      <c r="J88" s="189">
        <f>BK88</f>
        <v>0</v>
      </c>
      <c r="K88" s="174"/>
      <c r="L88" s="179"/>
      <c r="M88" s="180"/>
      <c r="N88" s="181"/>
      <c r="O88" s="181"/>
      <c r="P88" s="182">
        <f>SUM(P89:P95)</f>
        <v>0</v>
      </c>
      <c r="Q88" s="181"/>
      <c r="R88" s="182">
        <f>SUM(R89:R95)</f>
        <v>0.28298000000000001</v>
      </c>
      <c r="S88" s="181"/>
      <c r="T88" s="183">
        <f>SUM(T89:T95)</f>
        <v>9.0035999999999991E-2</v>
      </c>
      <c r="AR88" s="184" t="s">
        <v>78</v>
      </c>
      <c r="AT88" s="185" t="s">
        <v>69</v>
      </c>
      <c r="AU88" s="185" t="s">
        <v>78</v>
      </c>
      <c r="AY88" s="184" t="s">
        <v>131</v>
      </c>
      <c r="BK88" s="186">
        <f>SUM(BK89:BK95)</f>
        <v>0</v>
      </c>
    </row>
    <row r="89" spans="2:65" s="1" customFormat="1" ht="16.5" customHeight="1">
      <c r="B89" s="38"/>
      <c r="C89" s="190" t="s">
        <v>78</v>
      </c>
      <c r="D89" s="190" t="s">
        <v>134</v>
      </c>
      <c r="E89" s="191" t="s">
        <v>620</v>
      </c>
      <c r="F89" s="192" t="s">
        <v>621</v>
      </c>
      <c r="G89" s="193" t="s">
        <v>144</v>
      </c>
      <c r="H89" s="194">
        <v>8.1999999999999993</v>
      </c>
      <c r="I89" s="195"/>
      <c r="J89" s="196">
        <f>ROUND(I89*H89,2)</f>
        <v>0</v>
      </c>
      <c r="K89" s="192" t="s">
        <v>138</v>
      </c>
      <c r="L89" s="58"/>
      <c r="M89" s="197" t="s">
        <v>21</v>
      </c>
      <c r="N89" s="198" t="s">
        <v>41</v>
      </c>
      <c r="O89" s="39"/>
      <c r="P89" s="199">
        <f>O89*H89</f>
        <v>0</v>
      </c>
      <c r="Q89" s="199">
        <v>0</v>
      </c>
      <c r="R89" s="199">
        <f>Q89*H89</f>
        <v>0</v>
      </c>
      <c r="S89" s="199">
        <v>1.098E-2</v>
      </c>
      <c r="T89" s="200">
        <f>S89*H89</f>
        <v>9.0035999999999991E-2</v>
      </c>
      <c r="AR89" s="21" t="s">
        <v>139</v>
      </c>
      <c r="AT89" s="21" t="s">
        <v>134</v>
      </c>
      <c r="AU89" s="21" t="s">
        <v>80</v>
      </c>
      <c r="AY89" s="21" t="s">
        <v>131</v>
      </c>
      <c r="BE89" s="201">
        <f>IF(N89="základní",J89,0)</f>
        <v>0</v>
      </c>
      <c r="BF89" s="201">
        <f>IF(N89="snížená",J89,0)</f>
        <v>0</v>
      </c>
      <c r="BG89" s="201">
        <f>IF(N89="zákl. přenesená",J89,0)</f>
        <v>0</v>
      </c>
      <c r="BH89" s="201">
        <f>IF(N89="sníž. přenesená",J89,0)</f>
        <v>0</v>
      </c>
      <c r="BI89" s="201">
        <f>IF(N89="nulová",J89,0)</f>
        <v>0</v>
      </c>
      <c r="BJ89" s="21" t="s">
        <v>78</v>
      </c>
      <c r="BK89" s="201">
        <f>ROUND(I89*H89,2)</f>
        <v>0</v>
      </c>
      <c r="BL89" s="21" t="s">
        <v>139</v>
      </c>
      <c r="BM89" s="21" t="s">
        <v>622</v>
      </c>
    </row>
    <row r="90" spans="2:65" s="1" customFormat="1" ht="27">
      <c r="B90" s="38"/>
      <c r="C90" s="60"/>
      <c r="D90" s="214" t="s">
        <v>207</v>
      </c>
      <c r="E90" s="60"/>
      <c r="F90" s="228" t="s">
        <v>623</v>
      </c>
      <c r="G90" s="60"/>
      <c r="H90" s="60"/>
      <c r="I90" s="160"/>
      <c r="J90" s="60"/>
      <c r="K90" s="60"/>
      <c r="L90" s="58"/>
      <c r="M90" s="227"/>
      <c r="N90" s="39"/>
      <c r="O90" s="39"/>
      <c r="P90" s="39"/>
      <c r="Q90" s="39"/>
      <c r="R90" s="39"/>
      <c r="S90" s="39"/>
      <c r="T90" s="75"/>
      <c r="AT90" s="21" t="s">
        <v>207</v>
      </c>
      <c r="AU90" s="21" t="s">
        <v>80</v>
      </c>
    </row>
    <row r="91" spans="2:65" s="1" customFormat="1" ht="25.5" customHeight="1">
      <c r="B91" s="38"/>
      <c r="C91" s="190" t="s">
        <v>80</v>
      </c>
      <c r="D91" s="190" t="s">
        <v>134</v>
      </c>
      <c r="E91" s="191" t="s">
        <v>624</v>
      </c>
      <c r="F91" s="192" t="s">
        <v>625</v>
      </c>
      <c r="G91" s="193" t="s">
        <v>229</v>
      </c>
      <c r="H91" s="194">
        <v>1</v>
      </c>
      <c r="I91" s="195"/>
      <c r="J91" s="196">
        <f>ROUND(I91*H91,2)</f>
        <v>0</v>
      </c>
      <c r="K91" s="192" t="s">
        <v>138</v>
      </c>
      <c r="L91" s="58"/>
      <c r="M91" s="197" t="s">
        <v>21</v>
      </c>
      <c r="N91" s="198" t="s">
        <v>41</v>
      </c>
      <c r="O91" s="39"/>
      <c r="P91" s="199">
        <f>O91*H91</f>
        <v>0</v>
      </c>
      <c r="Q91" s="199">
        <v>0.12021</v>
      </c>
      <c r="R91" s="199">
        <f>Q91*H91</f>
        <v>0.12021</v>
      </c>
      <c r="S91" s="199">
        <v>0</v>
      </c>
      <c r="T91" s="200">
        <f>S91*H91</f>
        <v>0</v>
      </c>
      <c r="AR91" s="21" t="s">
        <v>153</v>
      </c>
      <c r="AT91" s="21" t="s">
        <v>134</v>
      </c>
      <c r="AU91" s="21" t="s">
        <v>80</v>
      </c>
      <c r="AY91" s="21" t="s">
        <v>131</v>
      </c>
      <c r="BE91" s="201">
        <f>IF(N91="základní",J91,0)</f>
        <v>0</v>
      </c>
      <c r="BF91" s="201">
        <f>IF(N91="snížená",J91,0)</f>
        <v>0</v>
      </c>
      <c r="BG91" s="201">
        <f>IF(N91="zákl. přenesená",J91,0)</f>
        <v>0</v>
      </c>
      <c r="BH91" s="201">
        <f>IF(N91="sníž. přenesená",J91,0)</f>
        <v>0</v>
      </c>
      <c r="BI91" s="201">
        <f>IF(N91="nulová",J91,0)</f>
        <v>0</v>
      </c>
      <c r="BJ91" s="21" t="s">
        <v>78</v>
      </c>
      <c r="BK91" s="201">
        <f>ROUND(I91*H91,2)</f>
        <v>0</v>
      </c>
      <c r="BL91" s="21" t="s">
        <v>153</v>
      </c>
      <c r="BM91" s="21" t="s">
        <v>626</v>
      </c>
    </row>
    <row r="92" spans="2:65" s="1" customFormat="1" ht="27">
      <c r="B92" s="38"/>
      <c r="C92" s="60"/>
      <c r="D92" s="214" t="s">
        <v>207</v>
      </c>
      <c r="E92" s="60"/>
      <c r="F92" s="228" t="s">
        <v>627</v>
      </c>
      <c r="G92" s="60"/>
      <c r="H92" s="60"/>
      <c r="I92" s="160"/>
      <c r="J92" s="60"/>
      <c r="K92" s="60"/>
      <c r="L92" s="58"/>
      <c r="M92" s="227"/>
      <c r="N92" s="39"/>
      <c r="O92" s="39"/>
      <c r="P92" s="39"/>
      <c r="Q92" s="39"/>
      <c r="R92" s="39"/>
      <c r="S92" s="39"/>
      <c r="T92" s="75"/>
      <c r="AT92" s="21" t="s">
        <v>207</v>
      </c>
      <c r="AU92" s="21" t="s">
        <v>80</v>
      </c>
    </row>
    <row r="93" spans="2:65" s="1" customFormat="1" ht="38.25" customHeight="1">
      <c r="B93" s="38"/>
      <c r="C93" s="190" t="s">
        <v>149</v>
      </c>
      <c r="D93" s="190" t="s">
        <v>134</v>
      </c>
      <c r="E93" s="191" t="s">
        <v>628</v>
      </c>
      <c r="F93" s="192" t="s">
        <v>629</v>
      </c>
      <c r="G93" s="193" t="s">
        <v>144</v>
      </c>
      <c r="H93" s="194">
        <v>8.1999999999999993</v>
      </c>
      <c r="I93" s="195"/>
      <c r="J93" s="196">
        <f>ROUND(I93*H93,2)</f>
        <v>0</v>
      </c>
      <c r="K93" s="192" t="s">
        <v>138</v>
      </c>
      <c r="L93" s="58"/>
      <c r="M93" s="197" t="s">
        <v>21</v>
      </c>
      <c r="N93" s="198" t="s">
        <v>41</v>
      </c>
      <c r="O93" s="39"/>
      <c r="P93" s="199">
        <f>O93*H93</f>
        <v>0</v>
      </c>
      <c r="Q93" s="199">
        <v>1.966E-2</v>
      </c>
      <c r="R93" s="199">
        <f>Q93*H93</f>
        <v>0.16121199999999999</v>
      </c>
      <c r="S93" s="199">
        <v>0</v>
      </c>
      <c r="T93" s="200">
        <f>S93*H93</f>
        <v>0</v>
      </c>
      <c r="AR93" s="21" t="s">
        <v>153</v>
      </c>
      <c r="AT93" s="21" t="s">
        <v>134</v>
      </c>
      <c r="AU93" s="21" t="s">
        <v>80</v>
      </c>
      <c r="AY93" s="21" t="s">
        <v>131</v>
      </c>
      <c r="BE93" s="201">
        <f>IF(N93="základní",J93,0)</f>
        <v>0</v>
      </c>
      <c r="BF93" s="201">
        <f>IF(N93="snížená",J93,0)</f>
        <v>0</v>
      </c>
      <c r="BG93" s="201">
        <f>IF(N93="zákl. přenesená",J93,0)</f>
        <v>0</v>
      </c>
      <c r="BH93" s="201">
        <f>IF(N93="sníž. přenesená",J93,0)</f>
        <v>0</v>
      </c>
      <c r="BI93" s="201">
        <f>IF(N93="nulová",J93,0)</f>
        <v>0</v>
      </c>
      <c r="BJ93" s="21" t="s">
        <v>78</v>
      </c>
      <c r="BK93" s="201">
        <f>ROUND(I93*H93,2)</f>
        <v>0</v>
      </c>
      <c r="BL93" s="21" t="s">
        <v>153</v>
      </c>
      <c r="BM93" s="21" t="s">
        <v>630</v>
      </c>
    </row>
    <row r="94" spans="2:65" s="1" customFormat="1" ht="40.5">
      <c r="B94" s="38"/>
      <c r="C94" s="60"/>
      <c r="D94" s="214" t="s">
        <v>207</v>
      </c>
      <c r="E94" s="60"/>
      <c r="F94" s="228" t="s">
        <v>631</v>
      </c>
      <c r="G94" s="60"/>
      <c r="H94" s="60"/>
      <c r="I94" s="160"/>
      <c r="J94" s="60"/>
      <c r="K94" s="60"/>
      <c r="L94" s="58"/>
      <c r="M94" s="227"/>
      <c r="N94" s="39"/>
      <c r="O94" s="39"/>
      <c r="P94" s="39"/>
      <c r="Q94" s="39"/>
      <c r="R94" s="39"/>
      <c r="S94" s="39"/>
      <c r="T94" s="75"/>
      <c r="AT94" s="21" t="s">
        <v>207</v>
      </c>
      <c r="AU94" s="21" t="s">
        <v>80</v>
      </c>
    </row>
    <row r="95" spans="2:65" s="1" customFormat="1" ht="16.5" customHeight="1">
      <c r="B95" s="38"/>
      <c r="C95" s="190" t="s">
        <v>153</v>
      </c>
      <c r="D95" s="190" t="s">
        <v>134</v>
      </c>
      <c r="E95" s="191" t="s">
        <v>632</v>
      </c>
      <c r="F95" s="192" t="s">
        <v>633</v>
      </c>
      <c r="G95" s="193" t="s">
        <v>144</v>
      </c>
      <c r="H95" s="194">
        <v>8.1999999999999993</v>
      </c>
      <c r="I95" s="195"/>
      <c r="J95" s="196">
        <f>ROUND(I95*H95,2)</f>
        <v>0</v>
      </c>
      <c r="K95" s="192" t="s">
        <v>138</v>
      </c>
      <c r="L95" s="58"/>
      <c r="M95" s="197" t="s">
        <v>21</v>
      </c>
      <c r="N95" s="198" t="s">
        <v>41</v>
      </c>
      <c r="O95" s="39"/>
      <c r="P95" s="199">
        <f>O95*H95</f>
        <v>0</v>
      </c>
      <c r="Q95" s="199">
        <v>1.9000000000000001E-4</v>
      </c>
      <c r="R95" s="199">
        <f>Q95*H95</f>
        <v>1.5579999999999999E-3</v>
      </c>
      <c r="S95" s="199">
        <v>0</v>
      </c>
      <c r="T95" s="200">
        <f>S95*H95</f>
        <v>0</v>
      </c>
      <c r="AR95" s="21" t="s">
        <v>139</v>
      </c>
      <c r="AT95" s="21" t="s">
        <v>134</v>
      </c>
      <c r="AU95" s="21" t="s">
        <v>80</v>
      </c>
      <c r="AY95" s="21" t="s">
        <v>131</v>
      </c>
      <c r="BE95" s="201">
        <f>IF(N95="základní",J95,0)</f>
        <v>0</v>
      </c>
      <c r="BF95" s="201">
        <f>IF(N95="snížená",J95,0)</f>
        <v>0</v>
      </c>
      <c r="BG95" s="201">
        <f>IF(N95="zákl. přenesená",J95,0)</f>
        <v>0</v>
      </c>
      <c r="BH95" s="201">
        <f>IF(N95="sníž. přenesená",J95,0)</f>
        <v>0</v>
      </c>
      <c r="BI95" s="201">
        <f>IF(N95="nulová",J95,0)</f>
        <v>0</v>
      </c>
      <c r="BJ95" s="21" t="s">
        <v>78</v>
      </c>
      <c r="BK95" s="201">
        <f>ROUND(I95*H95,2)</f>
        <v>0</v>
      </c>
      <c r="BL95" s="21" t="s">
        <v>139</v>
      </c>
      <c r="BM95" s="21" t="s">
        <v>634</v>
      </c>
    </row>
    <row r="96" spans="2:65" s="10" customFormat="1" ht="29.85" customHeight="1">
      <c r="B96" s="173"/>
      <c r="C96" s="174"/>
      <c r="D96" s="187" t="s">
        <v>69</v>
      </c>
      <c r="E96" s="188" t="s">
        <v>132</v>
      </c>
      <c r="F96" s="188" t="s">
        <v>133</v>
      </c>
      <c r="G96" s="174"/>
      <c r="H96" s="174"/>
      <c r="I96" s="177"/>
      <c r="J96" s="189">
        <f>BK96</f>
        <v>0</v>
      </c>
      <c r="K96" s="174"/>
      <c r="L96" s="179"/>
      <c r="M96" s="180"/>
      <c r="N96" s="181"/>
      <c r="O96" s="181"/>
      <c r="P96" s="182">
        <f>SUM(P97:P114)</f>
        <v>0</v>
      </c>
      <c r="Q96" s="181"/>
      <c r="R96" s="182">
        <f>SUM(R97:R114)</f>
        <v>3.6048730000000004</v>
      </c>
      <c r="S96" s="181"/>
      <c r="T96" s="183">
        <f>SUM(T97:T114)</f>
        <v>0.42167399999999999</v>
      </c>
      <c r="AR96" s="184" t="s">
        <v>78</v>
      </c>
      <c r="AT96" s="185" t="s">
        <v>69</v>
      </c>
      <c r="AU96" s="185" t="s">
        <v>78</v>
      </c>
      <c r="AY96" s="184" t="s">
        <v>131</v>
      </c>
      <c r="BK96" s="186">
        <f>SUM(BK97:BK114)</f>
        <v>0</v>
      </c>
    </row>
    <row r="97" spans="2:65" s="1" customFormat="1" ht="16.5" customHeight="1">
      <c r="B97" s="38"/>
      <c r="C97" s="190" t="s">
        <v>157</v>
      </c>
      <c r="D97" s="190" t="s">
        <v>134</v>
      </c>
      <c r="E97" s="191" t="s">
        <v>635</v>
      </c>
      <c r="F97" s="192" t="s">
        <v>636</v>
      </c>
      <c r="G97" s="193" t="s">
        <v>144</v>
      </c>
      <c r="H97" s="194">
        <v>2.7</v>
      </c>
      <c r="I97" s="195"/>
      <c r="J97" s="196">
        <f>ROUND(I97*H97,2)</f>
        <v>0</v>
      </c>
      <c r="K97" s="192" t="s">
        <v>138</v>
      </c>
      <c r="L97" s="58"/>
      <c r="M97" s="197" t="s">
        <v>21</v>
      </c>
      <c r="N97" s="198" t="s">
        <v>41</v>
      </c>
      <c r="O97" s="39"/>
      <c r="P97" s="199">
        <f>O97*H97</f>
        <v>0</v>
      </c>
      <c r="Q97" s="199">
        <v>0</v>
      </c>
      <c r="R97" s="199">
        <f>Q97*H97</f>
        <v>0</v>
      </c>
      <c r="S97" s="199">
        <v>2.7220000000000001E-2</v>
      </c>
      <c r="T97" s="200">
        <f>S97*H97</f>
        <v>7.3494000000000004E-2</v>
      </c>
      <c r="AR97" s="21" t="s">
        <v>139</v>
      </c>
      <c r="AT97" s="21" t="s">
        <v>134</v>
      </c>
      <c r="AU97" s="21" t="s">
        <v>80</v>
      </c>
      <c r="AY97" s="21" t="s">
        <v>131</v>
      </c>
      <c r="BE97" s="201">
        <f>IF(N97="základní",J97,0)</f>
        <v>0</v>
      </c>
      <c r="BF97" s="201">
        <f>IF(N97="snížená",J97,0)</f>
        <v>0</v>
      </c>
      <c r="BG97" s="201">
        <f>IF(N97="zákl. přenesená",J97,0)</f>
        <v>0</v>
      </c>
      <c r="BH97" s="201">
        <f>IF(N97="sníž. přenesená",J97,0)</f>
        <v>0</v>
      </c>
      <c r="BI97" s="201">
        <f>IF(N97="nulová",J97,0)</f>
        <v>0</v>
      </c>
      <c r="BJ97" s="21" t="s">
        <v>78</v>
      </c>
      <c r="BK97" s="201">
        <f>ROUND(I97*H97,2)</f>
        <v>0</v>
      </c>
      <c r="BL97" s="21" t="s">
        <v>139</v>
      </c>
      <c r="BM97" s="21" t="s">
        <v>637</v>
      </c>
    </row>
    <row r="98" spans="2:65" s="1" customFormat="1" ht="16.5" customHeight="1">
      <c r="B98" s="38"/>
      <c r="C98" s="190" t="s">
        <v>132</v>
      </c>
      <c r="D98" s="190" t="s">
        <v>134</v>
      </c>
      <c r="E98" s="191" t="s">
        <v>638</v>
      </c>
      <c r="F98" s="192" t="s">
        <v>639</v>
      </c>
      <c r="G98" s="193" t="s">
        <v>144</v>
      </c>
      <c r="H98" s="194">
        <v>12.7</v>
      </c>
      <c r="I98" s="195"/>
      <c r="J98" s="196">
        <f>ROUND(I98*H98,2)</f>
        <v>0</v>
      </c>
      <c r="K98" s="192" t="s">
        <v>138</v>
      </c>
      <c r="L98" s="58"/>
      <c r="M98" s="197" t="s">
        <v>21</v>
      </c>
      <c r="N98" s="198" t="s">
        <v>41</v>
      </c>
      <c r="O98" s="39"/>
      <c r="P98" s="199">
        <f>O98*H98</f>
        <v>0</v>
      </c>
      <c r="Q98" s="199">
        <v>0</v>
      </c>
      <c r="R98" s="199">
        <f>Q98*H98</f>
        <v>0</v>
      </c>
      <c r="S98" s="199">
        <v>3.0000000000000001E-3</v>
      </c>
      <c r="T98" s="200">
        <f>S98*H98</f>
        <v>3.8100000000000002E-2</v>
      </c>
      <c r="AR98" s="21" t="s">
        <v>139</v>
      </c>
      <c r="AT98" s="21" t="s">
        <v>134</v>
      </c>
      <c r="AU98" s="21" t="s">
        <v>80</v>
      </c>
      <c r="AY98" s="21" t="s">
        <v>131</v>
      </c>
      <c r="BE98" s="201">
        <f>IF(N98="základní",J98,0)</f>
        <v>0</v>
      </c>
      <c r="BF98" s="201">
        <f>IF(N98="snížená",J98,0)</f>
        <v>0</v>
      </c>
      <c r="BG98" s="201">
        <f>IF(N98="zákl. přenesená",J98,0)</f>
        <v>0</v>
      </c>
      <c r="BH98" s="201">
        <f>IF(N98="sníž. přenesená",J98,0)</f>
        <v>0</v>
      </c>
      <c r="BI98" s="201">
        <f>IF(N98="nulová",J98,0)</f>
        <v>0</v>
      </c>
      <c r="BJ98" s="21" t="s">
        <v>78</v>
      </c>
      <c r="BK98" s="201">
        <f>ROUND(I98*H98,2)</f>
        <v>0</v>
      </c>
      <c r="BL98" s="21" t="s">
        <v>139</v>
      </c>
      <c r="BM98" s="21" t="s">
        <v>640</v>
      </c>
    </row>
    <row r="99" spans="2:65" s="1" customFormat="1" ht="27">
      <c r="B99" s="38"/>
      <c r="C99" s="60"/>
      <c r="D99" s="214" t="s">
        <v>207</v>
      </c>
      <c r="E99" s="60"/>
      <c r="F99" s="228" t="s">
        <v>641</v>
      </c>
      <c r="G99" s="60"/>
      <c r="H99" s="60"/>
      <c r="I99" s="160"/>
      <c r="J99" s="60"/>
      <c r="K99" s="60"/>
      <c r="L99" s="58"/>
      <c r="M99" s="227"/>
      <c r="N99" s="39"/>
      <c r="O99" s="39"/>
      <c r="P99" s="39"/>
      <c r="Q99" s="39"/>
      <c r="R99" s="39"/>
      <c r="S99" s="39"/>
      <c r="T99" s="75"/>
      <c r="AT99" s="21" t="s">
        <v>207</v>
      </c>
      <c r="AU99" s="21" t="s">
        <v>80</v>
      </c>
    </row>
    <row r="100" spans="2:65" s="1" customFormat="1" ht="16.5" customHeight="1">
      <c r="B100" s="38"/>
      <c r="C100" s="190" t="s">
        <v>167</v>
      </c>
      <c r="D100" s="190" t="s">
        <v>134</v>
      </c>
      <c r="E100" s="191" t="s">
        <v>642</v>
      </c>
      <c r="F100" s="192" t="s">
        <v>643</v>
      </c>
      <c r="G100" s="193" t="s">
        <v>144</v>
      </c>
      <c r="H100" s="194">
        <v>11.4</v>
      </c>
      <c r="I100" s="195"/>
      <c r="J100" s="196">
        <f>ROUND(I100*H100,2)</f>
        <v>0</v>
      </c>
      <c r="K100" s="192" t="s">
        <v>138</v>
      </c>
      <c r="L100" s="58"/>
      <c r="M100" s="197" t="s">
        <v>21</v>
      </c>
      <c r="N100" s="198" t="s">
        <v>41</v>
      </c>
      <c r="O100" s="39"/>
      <c r="P100" s="199">
        <f>O100*H100</f>
        <v>0</v>
      </c>
      <c r="Q100" s="199">
        <v>0</v>
      </c>
      <c r="R100" s="199">
        <f>Q100*H100</f>
        <v>0</v>
      </c>
      <c r="S100" s="199">
        <v>2.7199999999999998E-2</v>
      </c>
      <c r="T100" s="200">
        <f>S100*H100</f>
        <v>0.31007999999999997</v>
      </c>
      <c r="AR100" s="21" t="s">
        <v>139</v>
      </c>
      <c r="AT100" s="21" t="s">
        <v>134</v>
      </c>
      <c r="AU100" s="21" t="s">
        <v>80</v>
      </c>
      <c r="AY100" s="21" t="s">
        <v>131</v>
      </c>
      <c r="BE100" s="201">
        <f>IF(N100="základní",J100,0)</f>
        <v>0</v>
      </c>
      <c r="BF100" s="201">
        <f>IF(N100="snížená",J100,0)</f>
        <v>0</v>
      </c>
      <c r="BG100" s="201">
        <f>IF(N100="zákl. přenesená",J100,0)</f>
        <v>0</v>
      </c>
      <c r="BH100" s="201">
        <f>IF(N100="sníž. přenesená",J100,0)</f>
        <v>0</v>
      </c>
      <c r="BI100" s="201">
        <f>IF(N100="nulová",J100,0)</f>
        <v>0</v>
      </c>
      <c r="BJ100" s="21" t="s">
        <v>78</v>
      </c>
      <c r="BK100" s="201">
        <f>ROUND(I100*H100,2)</f>
        <v>0</v>
      </c>
      <c r="BL100" s="21" t="s">
        <v>139</v>
      </c>
      <c r="BM100" s="21" t="s">
        <v>644</v>
      </c>
    </row>
    <row r="101" spans="2:65" s="1" customFormat="1" ht="25.5" customHeight="1">
      <c r="B101" s="38"/>
      <c r="C101" s="190" t="s">
        <v>172</v>
      </c>
      <c r="D101" s="190" t="s">
        <v>134</v>
      </c>
      <c r="E101" s="191" t="s">
        <v>645</v>
      </c>
      <c r="F101" s="192" t="s">
        <v>646</v>
      </c>
      <c r="G101" s="193" t="s">
        <v>144</v>
      </c>
      <c r="H101" s="194">
        <v>16.5</v>
      </c>
      <c r="I101" s="195"/>
      <c r="J101" s="196">
        <f>ROUND(I101*H101,2)</f>
        <v>0</v>
      </c>
      <c r="K101" s="192" t="s">
        <v>138</v>
      </c>
      <c r="L101" s="58"/>
      <c r="M101" s="197" t="s">
        <v>21</v>
      </c>
      <c r="N101" s="198" t="s">
        <v>41</v>
      </c>
      <c r="O101" s="39"/>
      <c r="P101" s="199">
        <f>O101*H101</f>
        <v>0</v>
      </c>
      <c r="Q101" s="199">
        <v>2.0480000000000002E-2</v>
      </c>
      <c r="R101" s="199">
        <f>Q101*H101</f>
        <v>0.33792000000000005</v>
      </c>
      <c r="S101" s="199">
        <v>0</v>
      </c>
      <c r="T101" s="200">
        <f>S101*H101</f>
        <v>0</v>
      </c>
      <c r="AR101" s="21" t="s">
        <v>153</v>
      </c>
      <c r="AT101" s="21" t="s">
        <v>134</v>
      </c>
      <c r="AU101" s="21" t="s">
        <v>80</v>
      </c>
      <c r="AY101" s="21" t="s">
        <v>131</v>
      </c>
      <c r="BE101" s="201">
        <f>IF(N101="základní",J101,0)</f>
        <v>0</v>
      </c>
      <c r="BF101" s="201">
        <f>IF(N101="snížená",J101,0)</f>
        <v>0</v>
      </c>
      <c r="BG101" s="201">
        <f>IF(N101="zákl. přenesená",J101,0)</f>
        <v>0</v>
      </c>
      <c r="BH101" s="201">
        <f>IF(N101="sníž. přenesená",J101,0)</f>
        <v>0</v>
      </c>
      <c r="BI101" s="201">
        <f>IF(N101="nulová",J101,0)</f>
        <v>0</v>
      </c>
      <c r="BJ101" s="21" t="s">
        <v>78</v>
      </c>
      <c r="BK101" s="201">
        <f>ROUND(I101*H101,2)</f>
        <v>0</v>
      </c>
      <c r="BL101" s="21" t="s">
        <v>153</v>
      </c>
      <c r="BM101" s="21" t="s">
        <v>647</v>
      </c>
    </row>
    <row r="102" spans="2:65" s="1" customFormat="1" ht="27">
      <c r="B102" s="38"/>
      <c r="C102" s="60"/>
      <c r="D102" s="214" t="s">
        <v>207</v>
      </c>
      <c r="E102" s="60"/>
      <c r="F102" s="228" t="s">
        <v>648</v>
      </c>
      <c r="G102" s="60"/>
      <c r="H102" s="60"/>
      <c r="I102" s="160"/>
      <c r="J102" s="60"/>
      <c r="K102" s="60"/>
      <c r="L102" s="58"/>
      <c r="M102" s="227"/>
      <c r="N102" s="39"/>
      <c r="O102" s="39"/>
      <c r="P102" s="39"/>
      <c r="Q102" s="39"/>
      <c r="R102" s="39"/>
      <c r="S102" s="39"/>
      <c r="T102" s="75"/>
      <c r="AT102" s="21" t="s">
        <v>207</v>
      </c>
      <c r="AU102" s="21" t="s">
        <v>80</v>
      </c>
    </row>
    <row r="103" spans="2:65" s="1" customFormat="1" ht="38.25" customHeight="1">
      <c r="B103" s="38"/>
      <c r="C103" s="190" t="s">
        <v>176</v>
      </c>
      <c r="D103" s="190" t="s">
        <v>134</v>
      </c>
      <c r="E103" s="191" t="s">
        <v>649</v>
      </c>
      <c r="F103" s="192" t="s">
        <v>650</v>
      </c>
      <c r="G103" s="193" t="s">
        <v>144</v>
      </c>
      <c r="H103" s="194">
        <v>137.4</v>
      </c>
      <c r="I103" s="195"/>
      <c r="J103" s="196">
        <f t="shared" ref="J103:J112" si="0">ROUND(I103*H103,2)</f>
        <v>0</v>
      </c>
      <c r="K103" s="192" t="s">
        <v>138</v>
      </c>
      <c r="L103" s="58"/>
      <c r="M103" s="197" t="s">
        <v>21</v>
      </c>
      <c r="N103" s="198" t="s">
        <v>41</v>
      </c>
      <c r="O103" s="39"/>
      <c r="P103" s="199">
        <f t="shared" ref="P103:P112" si="1">O103*H103</f>
        <v>0</v>
      </c>
      <c r="Q103" s="199">
        <v>1.7000000000000001E-2</v>
      </c>
      <c r="R103" s="199">
        <f t="shared" ref="R103:R112" si="2">Q103*H103</f>
        <v>2.3358000000000003</v>
      </c>
      <c r="S103" s="199">
        <v>0</v>
      </c>
      <c r="T103" s="200">
        <f t="shared" ref="T103:T112" si="3">S103*H103</f>
        <v>0</v>
      </c>
      <c r="AR103" s="21" t="s">
        <v>153</v>
      </c>
      <c r="AT103" s="21" t="s">
        <v>134</v>
      </c>
      <c r="AU103" s="21" t="s">
        <v>80</v>
      </c>
      <c r="AY103" s="21" t="s">
        <v>131</v>
      </c>
      <c r="BE103" s="201">
        <f t="shared" ref="BE103:BE112" si="4">IF(N103="základní",J103,0)</f>
        <v>0</v>
      </c>
      <c r="BF103" s="201">
        <f t="shared" ref="BF103:BF112" si="5">IF(N103="snížená",J103,0)</f>
        <v>0</v>
      </c>
      <c r="BG103" s="201">
        <f t="shared" ref="BG103:BG112" si="6">IF(N103="zákl. přenesená",J103,0)</f>
        <v>0</v>
      </c>
      <c r="BH103" s="201">
        <f t="shared" ref="BH103:BH112" si="7">IF(N103="sníž. přenesená",J103,0)</f>
        <v>0</v>
      </c>
      <c r="BI103" s="201">
        <f t="shared" ref="BI103:BI112" si="8">IF(N103="nulová",J103,0)</f>
        <v>0</v>
      </c>
      <c r="BJ103" s="21" t="s">
        <v>78</v>
      </c>
      <c r="BK103" s="201">
        <f t="shared" ref="BK103:BK112" si="9">ROUND(I103*H103,2)</f>
        <v>0</v>
      </c>
      <c r="BL103" s="21" t="s">
        <v>153</v>
      </c>
      <c r="BM103" s="21" t="s">
        <v>651</v>
      </c>
    </row>
    <row r="104" spans="2:65" s="1" customFormat="1" ht="38.25" customHeight="1">
      <c r="B104" s="38"/>
      <c r="C104" s="190" t="s">
        <v>180</v>
      </c>
      <c r="D104" s="190" t="s">
        <v>134</v>
      </c>
      <c r="E104" s="191" t="s">
        <v>652</v>
      </c>
      <c r="F104" s="192" t="s">
        <v>653</v>
      </c>
      <c r="G104" s="193" t="s">
        <v>144</v>
      </c>
      <c r="H104" s="194">
        <v>12.7</v>
      </c>
      <c r="I104" s="195"/>
      <c r="J104" s="196">
        <f t="shared" si="0"/>
        <v>0</v>
      </c>
      <c r="K104" s="192" t="s">
        <v>138</v>
      </c>
      <c r="L104" s="58"/>
      <c r="M104" s="197" t="s">
        <v>21</v>
      </c>
      <c r="N104" s="198" t="s">
        <v>41</v>
      </c>
      <c r="O104" s="39"/>
      <c r="P104" s="199">
        <f t="shared" si="1"/>
        <v>0</v>
      </c>
      <c r="Q104" s="199">
        <v>4.8680000000000001E-2</v>
      </c>
      <c r="R104" s="199">
        <f t="shared" si="2"/>
        <v>0.61823600000000001</v>
      </c>
      <c r="S104" s="199">
        <v>0</v>
      </c>
      <c r="T104" s="200">
        <f t="shared" si="3"/>
        <v>0</v>
      </c>
      <c r="AR104" s="21" t="s">
        <v>153</v>
      </c>
      <c r="AT104" s="21" t="s">
        <v>134</v>
      </c>
      <c r="AU104" s="21" t="s">
        <v>80</v>
      </c>
      <c r="AY104" s="21" t="s">
        <v>131</v>
      </c>
      <c r="BE104" s="201">
        <f t="shared" si="4"/>
        <v>0</v>
      </c>
      <c r="BF104" s="201">
        <f t="shared" si="5"/>
        <v>0</v>
      </c>
      <c r="BG104" s="201">
        <f t="shared" si="6"/>
        <v>0</v>
      </c>
      <c r="BH104" s="201">
        <f t="shared" si="7"/>
        <v>0</v>
      </c>
      <c r="BI104" s="201">
        <f t="shared" si="8"/>
        <v>0</v>
      </c>
      <c r="BJ104" s="21" t="s">
        <v>78</v>
      </c>
      <c r="BK104" s="201">
        <f t="shared" si="9"/>
        <v>0</v>
      </c>
      <c r="BL104" s="21" t="s">
        <v>153</v>
      </c>
      <c r="BM104" s="21" t="s">
        <v>654</v>
      </c>
    </row>
    <row r="105" spans="2:65" s="1" customFormat="1" ht="38.25" customHeight="1">
      <c r="B105" s="38"/>
      <c r="C105" s="190" t="s">
        <v>184</v>
      </c>
      <c r="D105" s="190" t="s">
        <v>134</v>
      </c>
      <c r="E105" s="191" t="s">
        <v>655</v>
      </c>
      <c r="F105" s="192" t="s">
        <v>656</v>
      </c>
      <c r="G105" s="193" t="s">
        <v>144</v>
      </c>
      <c r="H105" s="194">
        <v>2.7</v>
      </c>
      <c r="I105" s="195"/>
      <c r="J105" s="196">
        <f t="shared" si="0"/>
        <v>0</v>
      </c>
      <c r="K105" s="192" t="s">
        <v>138</v>
      </c>
      <c r="L105" s="58"/>
      <c r="M105" s="197" t="s">
        <v>21</v>
      </c>
      <c r="N105" s="198" t="s">
        <v>41</v>
      </c>
      <c r="O105" s="39"/>
      <c r="P105" s="199">
        <f t="shared" si="1"/>
        <v>0</v>
      </c>
      <c r="Q105" s="199">
        <v>9.3359999999999999E-2</v>
      </c>
      <c r="R105" s="199">
        <f t="shared" si="2"/>
        <v>0.25207200000000002</v>
      </c>
      <c r="S105" s="199">
        <v>0</v>
      </c>
      <c r="T105" s="200">
        <f t="shared" si="3"/>
        <v>0</v>
      </c>
      <c r="AR105" s="21" t="s">
        <v>153</v>
      </c>
      <c r="AT105" s="21" t="s">
        <v>134</v>
      </c>
      <c r="AU105" s="21" t="s">
        <v>80</v>
      </c>
      <c r="AY105" s="21" t="s">
        <v>131</v>
      </c>
      <c r="BE105" s="201">
        <f t="shared" si="4"/>
        <v>0</v>
      </c>
      <c r="BF105" s="201">
        <f t="shared" si="5"/>
        <v>0</v>
      </c>
      <c r="BG105" s="201">
        <f t="shared" si="6"/>
        <v>0</v>
      </c>
      <c r="BH105" s="201">
        <f t="shared" si="7"/>
        <v>0</v>
      </c>
      <c r="BI105" s="201">
        <f t="shared" si="8"/>
        <v>0</v>
      </c>
      <c r="BJ105" s="21" t="s">
        <v>78</v>
      </c>
      <c r="BK105" s="201">
        <f t="shared" si="9"/>
        <v>0</v>
      </c>
      <c r="BL105" s="21" t="s">
        <v>153</v>
      </c>
      <c r="BM105" s="21" t="s">
        <v>657</v>
      </c>
    </row>
    <row r="106" spans="2:65" s="1" customFormat="1" ht="38.25" customHeight="1">
      <c r="B106" s="38"/>
      <c r="C106" s="190" t="s">
        <v>190</v>
      </c>
      <c r="D106" s="190" t="s">
        <v>134</v>
      </c>
      <c r="E106" s="191" t="s">
        <v>658</v>
      </c>
      <c r="F106" s="192" t="s">
        <v>659</v>
      </c>
      <c r="G106" s="193" t="s">
        <v>137</v>
      </c>
      <c r="H106" s="194">
        <v>28.5</v>
      </c>
      <c r="I106" s="195"/>
      <c r="J106" s="196">
        <f t="shared" si="0"/>
        <v>0</v>
      </c>
      <c r="K106" s="192" t="s">
        <v>138</v>
      </c>
      <c r="L106" s="58"/>
      <c r="M106" s="197" t="s">
        <v>21</v>
      </c>
      <c r="N106" s="198" t="s">
        <v>41</v>
      </c>
      <c r="O106" s="39"/>
      <c r="P106" s="199">
        <f t="shared" si="1"/>
        <v>0</v>
      </c>
      <c r="Q106" s="199">
        <v>5.0000000000000002E-5</v>
      </c>
      <c r="R106" s="199">
        <f t="shared" si="2"/>
        <v>1.4250000000000001E-3</v>
      </c>
      <c r="S106" s="199">
        <v>0</v>
      </c>
      <c r="T106" s="200">
        <f t="shared" si="3"/>
        <v>0</v>
      </c>
      <c r="AR106" s="21" t="s">
        <v>139</v>
      </c>
      <c r="AT106" s="21" t="s">
        <v>134</v>
      </c>
      <c r="AU106" s="21" t="s">
        <v>80</v>
      </c>
      <c r="AY106" s="21" t="s">
        <v>131</v>
      </c>
      <c r="BE106" s="201">
        <f t="shared" si="4"/>
        <v>0</v>
      </c>
      <c r="BF106" s="201">
        <f t="shared" si="5"/>
        <v>0</v>
      </c>
      <c r="BG106" s="201">
        <f t="shared" si="6"/>
        <v>0</v>
      </c>
      <c r="BH106" s="201">
        <f t="shared" si="7"/>
        <v>0</v>
      </c>
      <c r="BI106" s="201">
        <f t="shared" si="8"/>
        <v>0</v>
      </c>
      <c r="BJ106" s="21" t="s">
        <v>78</v>
      </c>
      <c r="BK106" s="201">
        <f t="shared" si="9"/>
        <v>0</v>
      </c>
      <c r="BL106" s="21" t="s">
        <v>139</v>
      </c>
      <c r="BM106" s="21" t="s">
        <v>660</v>
      </c>
    </row>
    <row r="107" spans="2:65" s="1" customFormat="1" ht="16.5" customHeight="1">
      <c r="B107" s="38"/>
      <c r="C107" s="202" t="s">
        <v>198</v>
      </c>
      <c r="D107" s="202" t="s">
        <v>141</v>
      </c>
      <c r="E107" s="203" t="s">
        <v>661</v>
      </c>
      <c r="F107" s="204" t="s">
        <v>662</v>
      </c>
      <c r="G107" s="205" t="s">
        <v>137</v>
      </c>
      <c r="H107" s="206">
        <v>28.5</v>
      </c>
      <c r="I107" s="207"/>
      <c r="J107" s="208">
        <f t="shared" si="0"/>
        <v>0</v>
      </c>
      <c r="K107" s="204" t="s">
        <v>138</v>
      </c>
      <c r="L107" s="209"/>
      <c r="M107" s="210" t="s">
        <v>21</v>
      </c>
      <c r="N107" s="211" t="s">
        <v>41</v>
      </c>
      <c r="O107" s="39"/>
      <c r="P107" s="199">
        <f t="shared" si="1"/>
        <v>0</v>
      </c>
      <c r="Q107" s="199">
        <v>2.0000000000000001E-4</v>
      </c>
      <c r="R107" s="199">
        <f t="shared" si="2"/>
        <v>5.7000000000000002E-3</v>
      </c>
      <c r="S107" s="199">
        <v>0</v>
      </c>
      <c r="T107" s="200">
        <f t="shared" si="3"/>
        <v>0</v>
      </c>
      <c r="AR107" s="21" t="s">
        <v>145</v>
      </c>
      <c r="AT107" s="21" t="s">
        <v>141</v>
      </c>
      <c r="AU107" s="21" t="s">
        <v>80</v>
      </c>
      <c r="AY107" s="21" t="s">
        <v>131</v>
      </c>
      <c r="BE107" s="201">
        <f t="shared" si="4"/>
        <v>0</v>
      </c>
      <c r="BF107" s="201">
        <f t="shared" si="5"/>
        <v>0</v>
      </c>
      <c r="BG107" s="201">
        <f t="shared" si="6"/>
        <v>0</v>
      </c>
      <c r="BH107" s="201">
        <f t="shared" si="7"/>
        <v>0</v>
      </c>
      <c r="BI107" s="201">
        <f t="shared" si="8"/>
        <v>0</v>
      </c>
      <c r="BJ107" s="21" t="s">
        <v>78</v>
      </c>
      <c r="BK107" s="201">
        <f t="shared" si="9"/>
        <v>0</v>
      </c>
      <c r="BL107" s="21" t="s">
        <v>139</v>
      </c>
      <c r="BM107" s="21" t="s">
        <v>663</v>
      </c>
    </row>
    <row r="108" spans="2:65" s="1" customFormat="1" ht="51" customHeight="1">
      <c r="B108" s="38"/>
      <c r="C108" s="190" t="s">
        <v>202</v>
      </c>
      <c r="D108" s="190" t="s">
        <v>134</v>
      </c>
      <c r="E108" s="191" t="s">
        <v>664</v>
      </c>
      <c r="F108" s="192" t="s">
        <v>665</v>
      </c>
      <c r="G108" s="193" t="s">
        <v>144</v>
      </c>
      <c r="H108" s="194">
        <v>0.5</v>
      </c>
      <c r="I108" s="195"/>
      <c r="J108" s="196">
        <f t="shared" si="0"/>
        <v>0</v>
      </c>
      <c r="K108" s="192" t="s">
        <v>138</v>
      </c>
      <c r="L108" s="58"/>
      <c r="M108" s="197" t="s">
        <v>21</v>
      </c>
      <c r="N108" s="198" t="s">
        <v>41</v>
      </c>
      <c r="O108" s="39"/>
      <c r="P108" s="199">
        <f t="shared" si="1"/>
        <v>0</v>
      </c>
      <c r="Q108" s="199">
        <v>1.1199999999999999E-3</v>
      </c>
      <c r="R108" s="199">
        <f t="shared" si="2"/>
        <v>5.5999999999999995E-4</v>
      </c>
      <c r="S108" s="199">
        <v>0</v>
      </c>
      <c r="T108" s="200">
        <f t="shared" si="3"/>
        <v>0</v>
      </c>
      <c r="AR108" s="21" t="s">
        <v>139</v>
      </c>
      <c r="AT108" s="21" t="s">
        <v>134</v>
      </c>
      <c r="AU108" s="21" t="s">
        <v>80</v>
      </c>
      <c r="AY108" s="21" t="s">
        <v>131</v>
      </c>
      <c r="BE108" s="201">
        <f t="shared" si="4"/>
        <v>0</v>
      </c>
      <c r="BF108" s="201">
        <f t="shared" si="5"/>
        <v>0</v>
      </c>
      <c r="BG108" s="201">
        <f t="shared" si="6"/>
        <v>0</v>
      </c>
      <c r="BH108" s="201">
        <f t="shared" si="7"/>
        <v>0</v>
      </c>
      <c r="BI108" s="201">
        <f t="shared" si="8"/>
        <v>0</v>
      </c>
      <c r="BJ108" s="21" t="s">
        <v>78</v>
      </c>
      <c r="BK108" s="201">
        <f t="shared" si="9"/>
        <v>0</v>
      </c>
      <c r="BL108" s="21" t="s">
        <v>139</v>
      </c>
      <c r="BM108" s="21" t="s">
        <v>666</v>
      </c>
    </row>
    <row r="109" spans="2:65" s="1" customFormat="1" ht="16.5" customHeight="1">
      <c r="B109" s="38"/>
      <c r="C109" s="202" t="s">
        <v>10</v>
      </c>
      <c r="D109" s="202" t="s">
        <v>141</v>
      </c>
      <c r="E109" s="203" t="s">
        <v>667</v>
      </c>
      <c r="F109" s="204" t="s">
        <v>668</v>
      </c>
      <c r="G109" s="205" t="s">
        <v>144</v>
      </c>
      <c r="H109" s="206">
        <v>0.5</v>
      </c>
      <c r="I109" s="207"/>
      <c r="J109" s="208">
        <f t="shared" si="0"/>
        <v>0</v>
      </c>
      <c r="K109" s="204" t="s">
        <v>138</v>
      </c>
      <c r="L109" s="209"/>
      <c r="M109" s="210" t="s">
        <v>21</v>
      </c>
      <c r="N109" s="211" t="s">
        <v>41</v>
      </c>
      <c r="O109" s="39"/>
      <c r="P109" s="199">
        <f t="shared" si="1"/>
        <v>0</v>
      </c>
      <c r="Q109" s="199">
        <v>1.694E-2</v>
      </c>
      <c r="R109" s="199">
        <f t="shared" si="2"/>
        <v>8.4700000000000001E-3</v>
      </c>
      <c r="S109" s="199">
        <v>0</v>
      </c>
      <c r="T109" s="200">
        <f t="shared" si="3"/>
        <v>0</v>
      </c>
      <c r="AR109" s="21" t="s">
        <v>145</v>
      </c>
      <c r="AT109" s="21" t="s">
        <v>141</v>
      </c>
      <c r="AU109" s="21" t="s">
        <v>80</v>
      </c>
      <c r="AY109" s="21" t="s">
        <v>131</v>
      </c>
      <c r="BE109" s="201">
        <f t="shared" si="4"/>
        <v>0</v>
      </c>
      <c r="BF109" s="201">
        <f t="shared" si="5"/>
        <v>0</v>
      </c>
      <c r="BG109" s="201">
        <f t="shared" si="6"/>
        <v>0</v>
      </c>
      <c r="BH109" s="201">
        <f t="shared" si="7"/>
        <v>0</v>
      </c>
      <c r="BI109" s="201">
        <f t="shared" si="8"/>
        <v>0</v>
      </c>
      <c r="BJ109" s="21" t="s">
        <v>78</v>
      </c>
      <c r="BK109" s="201">
        <f t="shared" si="9"/>
        <v>0</v>
      </c>
      <c r="BL109" s="21" t="s">
        <v>139</v>
      </c>
      <c r="BM109" s="21" t="s">
        <v>669</v>
      </c>
    </row>
    <row r="110" spans="2:65" s="1" customFormat="1" ht="38.25" customHeight="1">
      <c r="B110" s="38"/>
      <c r="C110" s="190" t="s">
        <v>139</v>
      </c>
      <c r="D110" s="190" t="s">
        <v>134</v>
      </c>
      <c r="E110" s="191" t="s">
        <v>670</v>
      </c>
      <c r="F110" s="192" t="s">
        <v>671</v>
      </c>
      <c r="G110" s="193" t="s">
        <v>144</v>
      </c>
      <c r="H110" s="194">
        <v>28.2</v>
      </c>
      <c r="I110" s="195"/>
      <c r="J110" s="196">
        <f t="shared" si="0"/>
        <v>0</v>
      </c>
      <c r="K110" s="192" t="s">
        <v>138</v>
      </c>
      <c r="L110" s="58"/>
      <c r="M110" s="197" t="s">
        <v>21</v>
      </c>
      <c r="N110" s="198" t="s">
        <v>41</v>
      </c>
      <c r="O110" s="39"/>
      <c r="P110" s="199">
        <f t="shared" si="1"/>
        <v>0</v>
      </c>
      <c r="Q110" s="199">
        <v>1.7000000000000001E-4</v>
      </c>
      <c r="R110" s="199">
        <f t="shared" si="2"/>
        <v>4.7940000000000005E-3</v>
      </c>
      <c r="S110" s="199">
        <v>0</v>
      </c>
      <c r="T110" s="200">
        <f t="shared" si="3"/>
        <v>0</v>
      </c>
      <c r="AR110" s="21" t="s">
        <v>139</v>
      </c>
      <c r="AT110" s="21" t="s">
        <v>134</v>
      </c>
      <c r="AU110" s="21" t="s">
        <v>80</v>
      </c>
      <c r="AY110" s="21" t="s">
        <v>131</v>
      </c>
      <c r="BE110" s="201">
        <f t="shared" si="4"/>
        <v>0</v>
      </c>
      <c r="BF110" s="201">
        <f t="shared" si="5"/>
        <v>0</v>
      </c>
      <c r="BG110" s="201">
        <f t="shared" si="6"/>
        <v>0</v>
      </c>
      <c r="BH110" s="201">
        <f t="shared" si="7"/>
        <v>0</v>
      </c>
      <c r="BI110" s="201">
        <f t="shared" si="8"/>
        <v>0</v>
      </c>
      <c r="BJ110" s="21" t="s">
        <v>78</v>
      </c>
      <c r="BK110" s="201">
        <f t="shared" si="9"/>
        <v>0</v>
      </c>
      <c r="BL110" s="21" t="s">
        <v>139</v>
      </c>
      <c r="BM110" s="21" t="s">
        <v>672</v>
      </c>
    </row>
    <row r="111" spans="2:65" s="1" customFormat="1" ht="25.5" customHeight="1">
      <c r="B111" s="38"/>
      <c r="C111" s="190" t="s">
        <v>218</v>
      </c>
      <c r="D111" s="190" t="s">
        <v>134</v>
      </c>
      <c r="E111" s="191" t="s">
        <v>673</v>
      </c>
      <c r="F111" s="192" t="s">
        <v>674</v>
      </c>
      <c r="G111" s="193" t="s">
        <v>144</v>
      </c>
      <c r="H111" s="194">
        <v>28.2</v>
      </c>
      <c r="I111" s="195"/>
      <c r="J111" s="196">
        <f t="shared" si="0"/>
        <v>0</v>
      </c>
      <c r="K111" s="192" t="s">
        <v>138</v>
      </c>
      <c r="L111" s="58"/>
      <c r="M111" s="197" t="s">
        <v>21</v>
      </c>
      <c r="N111" s="198" t="s">
        <v>41</v>
      </c>
      <c r="O111" s="39"/>
      <c r="P111" s="199">
        <f t="shared" si="1"/>
        <v>0</v>
      </c>
      <c r="Q111" s="199">
        <v>4.8000000000000001E-4</v>
      </c>
      <c r="R111" s="199">
        <f t="shared" si="2"/>
        <v>1.3535999999999999E-2</v>
      </c>
      <c r="S111" s="199">
        <v>0</v>
      </c>
      <c r="T111" s="200">
        <f t="shared" si="3"/>
        <v>0</v>
      </c>
      <c r="AR111" s="21" t="s">
        <v>139</v>
      </c>
      <c r="AT111" s="21" t="s">
        <v>134</v>
      </c>
      <c r="AU111" s="21" t="s">
        <v>80</v>
      </c>
      <c r="AY111" s="21" t="s">
        <v>131</v>
      </c>
      <c r="BE111" s="201">
        <f t="shared" si="4"/>
        <v>0</v>
      </c>
      <c r="BF111" s="201">
        <f t="shared" si="5"/>
        <v>0</v>
      </c>
      <c r="BG111" s="201">
        <f t="shared" si="6"/>
        <v>0</v>
      </c>
      <c r="BH111" s="201">
        <f t="shared" si="7"/>
        <v>0</v>
      </c>
      <c r="BI111" s="201">
        <f t="shared" si="8"/>
        <v>0</v>
      </c>
      <c r="BJ111" s="21" t="s">
        <v>78</v>
      </c>
      <c r="BK111" s="201">
        <f t="shared" si="9"/>
        <v>0</v>
      </c>
      <c r="BL111" s="21" t="s">
        <v>139</v>
      </c>
      <c r="BM111" s="21" t="s">
        <v>675</v>
      </c>
    </row>
    <row r="112" spans="2:65" s="1" customFormat="1" ht="25.5" customHeight="1">
      <c r="B112" s="38"/>
      <c r="C112" s="190" t="s">
        <v>222</v>
      </c>
      <c r="D112" s="190" t="s">
        <v>134</v>
      </c>
      <c r="E112" s="191" t="s">
        <v>676</v>
      </c>
      <c r="F112" s="192" t="s">
        <v>677</v>
      </c>
      <c r="G112" s="193" t="s">
        <v>144</v>
      </c>
      <c r="H112" s="194">
        <v>1</v>
      </c>
      <c r="I112" s="195"/>
      <c r="J112" s="196">
        <f t="shared" si="0"/>
        <v>0</v>
      </c>
      <c r="K112" s="192" t="s">
        <v>138</v>
      </c>
      <c r="L112" s="58"/>
      <c r="M112" s="197" t="s">
        <v>21</v>
      </c>
      <c r="N112" s="198" t="s">
        <v>41</v>
      </c>
      <c r="O112" s="39"/>
      <c r="P112" s="199">
        <f t="shared" si="1"/>
        <v>0</v>
      </c>
      <c r="Q112" s="199">
        <v>2.3630000000000002E-2</v>
      </c>
      <c r="R112" s="199">
        <f t="shared" si="2"/>
        <v>2.3630000000000002E-2</v>
      </c>
      <c r="S112" s="199">
        <v>0</v>
      </c>
      <c r="T112" s="200">
        <f t="shared" si="3"/>
        <v>0</v>
      </c>
      <c r="AR112" s="21" t="s">
        <v>153</v>
      </c>
      <c r="AT112" s="21" t="s">
        <v>134</v>
      </c>
      <c r="AU112" s="21" t="s">
        <v>80</v>
      </c>
      <c r="AY112" s="21" t="s">
        <v>131</v>
      </c>
      <c r="BE112" s="201">
        <f t="shared" si="4"/>
        <v>0</v>
      </c>
      <c r="BF112" s="201">
        <f t="shared" si="5"/>
        <v>0</v>
      </c>
      <c r="BG112" s="201">
        <f t="shared" si="6"/>
        <v>0</v>
      </c>
      <c r="BH112" s="201">
        <f t="shared" si="7"/>
        <v>0</v>
      </c>
      <c r="BI112" s="201">
        <f t="shared" si="8"/>
        <v>0</v>
      </c>
      <c r="BJ112" s="21" t="s">
        <v>78</v>
      </c>
      <c r="BK112" s="201">
        <f t="shared" si="9"/>
        <v>0</v>
      </c>
      <c r="BL112" s="21" t="s">
        <v>153</v>
      </c>
      <c r="BM112" s="21" t="s">
        <v>678</v>
      </c>
    </row>
    <row r="113" spans="2:65" s="1" customFormat="1" ht="27">
      <c r="B113" s="38"/>
      <c r="C113" s="60"/>
      <c r="D113" s="214" t="s">
        <v>207</v>
      </c>
      <c r="E113" s="60"/>
      <c r="F113" s="228" t="s">
        <v>679</v>
      </c>
      <c r="G113" s="60"/>
      <c r="H113" s="60"/>
      <c r="I113" s="160"/>
      <c r="J113" s="60"/>
      <c r="K113" s="60"/>
      <c r="L113" s="58"/>
      <c r="M113" s="227"/>
      <c r="N113" s="39"/>
      <c r="O113" s="39"/>
      <c r="P113" s="39"/>
      <c r="Q113" s="39"/>
      <c r="R113" s="39"/>
      <c r="S113" s="39"/>
      <c r="T113" s="75"/>
      <c r="AT113" s="21" t="s">
        <v>207</v>
      </c>
      <c r="AU113" s="21" t="s">
        <v>80</v>
      </c>
    </row>
    <row r="114" spans="2:65" s="1" customFormat="1" ht="16.5" customHeight="1">
      <c r="B114" s="38"/>
      <c r="C114" s="190" t="s">
        <v>226</v>
      </c>
      <c r="D114" s="190" t="s">
        <v>134</v>
      </c>
      <c r="E114" s="191" t="s">
        <v>680</v>
      </c>
      <c r="F114" s="192" t="s">
        <v>681</v>
      </c>
      <c r="G114" s="193" t="s">
        <v>144</v>
      </c>
      <c r="H114" s="194">
        <v>1</v>
      </c>
      <c r="I114" s="195"/>
      <c r="J114" s="196">
        <f>ROUND(I114*H114,2)</f>
        <v>0</v>
      </c>
      <c r="K114" s="192" t="s">
        <v>138</v>
      </c>
      <c r="L114" s="58"/>
      <c r="M114" s="197" t="s">
        <v>21</v>
      </c>
      <c r="N114" s="198" t="s">
        <v>41</v>
      </c>
      <c r="O114" s="39"/>
      <c r="P114" s="199">
        <f>O114*H114</f>
        <v>0</v>
      </c>
      <c r="Q114" s="199">
        <v>2.7299999999999998E-3</v>
      </c>
      <c r="R114" s="199">
        <f>Q114*H114</f>
        <v>2.7299999999999998E-3</v>
      </c>
      <c r="S114" s="199">
        <v>0</v>
      </c>
      <c r="T114" s="200">
        <f>S114*H114</f>
        <v>0</v>
      </c>
      <c r="AR114" s="21" t="s">
        <v>153</v>
      </c>
      <c r="AT114" s="21" t="s">
        <v>134</v>
      </c>
      <c r="AU114" s="21" t="s">
        <v>80</v>
      </c>
      <c r="AY114" s="21" t="s">
        <v>131</v>
      </c>
      <c r="BE114" s="201">
        <f>IF(N114="základní",J114,0)</f>
        <v>0</v>
      </c>
      <c r="BF114" s="201">
        <f>IF(N114="snížená",J114,0)</f>
        <v>0</v>
      </c>
      <c r="BG114" s="201">
        <f>IF(N114="zákl. přenesená",J114,0)</f>
        <v>0</v>
      </c>
      <c r="BH114" s="201">
        <f>IF(N114="sníž. přenesená",J114,0)</f>
        <v>0</v>
      </c>
      <c r="BI114" s="201">
        <f>IF(N114="nulová",J114,0)</f>
        <v>0</v>
      </c>
      <c r="BJ114" s="21" t="s">
        <v>78</v>
      </c>
      <c r="BK114" s="201">
        <f>ROUND(I114*H114,2)</f>
        <v>0</v>
      </c>
      <c r="BL114" s="21" t="s">
        <v>153</v>
      </c>
      <c r="BM114" s="21" t="s">
        <v>682</v>
      </c>
    </row>
    <row r="115" spans="2:65" s="10" customFormat="1" ht="29.85" customHeight="1">
      <c r="B115" s="173"/>
      <c r="C115" s="174"/>
      <c r="D115" s="187" t="s">
        <v>69</v>
      </c>
      <c r="E115" s="188" t="s">
        <v>165</v>
      </c>
      <c r="F115" s="188" t="s">
        <v>166</v>
      </c>
      <c r="G115" s="174"/>
      <c r="H115" s="174"/>
      <c r="I115" s="177"/>
      <c r="J115" s="189">
        <f>BK115</f>
        <v>0</v>
      </c>
      <c r="K115" s="174"/>
      <c r="L115" s="179"/>
      <c r="M115" s="180"/>
      <c r="N115" s="181"/>
      <c r="O115" s="181"/>
      <c r="P115" s="182">
        <f>SUM(P116:P121)</f>
        <v>0</v>
      </c>
      <c r="Q115" s="181"/>
      <c r="R115" s="182">
        <f>SUM(R116:R121)</f>
        <v>0</v>
      </c>
      <c r="S115" s="181"/>
      <c r="T115" s="183">
        <f>SUM(T116:T121)</f>
        <v>0</v>
      </c>
      <c r="AR115" s="184" t="s">
        <v>78</v>
      </c>
      <c r="AT115" s="185" t="s">
        <v>69</v>
      </c>
      <c r="AU115" s="185" t="s">
        <v>78</v>
      </c>
      <c r="AY115" s="184" t="s">
        <v>131</v>
      </c>
      <c r="BK115" s="186">
        <f>SUM(BK116:BK121)</f>
        <v>0</v>
      </c>
    </row>
    <row r="116" spans="2:65" s="1" customFormat="1" ht="25.5" customHeight="1">
      <c r="B116" s="38"/>
      <c r="C116" s="190" t="s">
        <v>231</v>
      </c>
      <c r="D116" s="190" t="s">
        <v>134</v>
      </c>
      <c r="E116" s="191" t="s">
        <v>168</v>
      </c>
      <c r="F116" s="192" t="s">
        <v>169</v>
      </c>
      <c r="G116" s="193" t="s">
        <v>170</v>
      </c>
      <c r="H116" s="194">
        <v>0.99299999999999999</v>
      </c>
      <c r="I116" s="195"/>
      <c r="J116" s="196">
        <f>ROUND(I116*H116,2)</f>
        <v>0</v>
      </c>
      <c r="K116" s="192" t="s">
        <v>138</v>
      </c>
      <c r="L116" s="58"/>
      <c r="M116" s="197" t="s">
        <v>21</v>
      </c>
      <c r="N116" s="198" t="s">
        <v>41</v>
      </c>
      <c r="O116" s="39"/>
      <c r="P116" s="199">
        <f>O116*H116</f>
        <v>0</v>
      </c>
      <c r="Q116" s="199">
        <v>0</v>
      </c>
      <c r="R116" s="199">
        <f>Q116*H116</f>
        <v>0</v>
      </c>
      <c r="S116" s="199">
        <v>0</v>
      </c>
      <c r="T116" s="200">
        <f>S116*H116</f>
        <v>0</v>
      </c>
      <c r="AR116" s="21" t="s">
        <v>153</v>
      </c>
      <c r="AT116" s="21" t="s">
        <v>134</v>
      </c>
      <c r="AU116" s="21" t="s">
        <v>80</v>
      </c>
      <c r="AY116" s="21" t="s">
        <v>131</v>
      </c>
      <c r="BE116" s="201">
        <f>IF(N116="základní",J116,0)</f>
        <v>0</v>
      </c>
      <c r="BF116" s="201">
        <f>IF(N116="snížená",J116,0)</f>
        <v>0</v>
      </c>
      <c r="BG116" s="201">
        <f>IF(N116="zákl. přenesená",J116,0)</f>
        <v>0</v>
      </c>
      <c r="BH116" s="201">
        <f>IF(N116="sníž. přenesená",J116,0)</f>
        <v>0</v>
      </c>
      <c r="BI116" s="201">
        <f>IF(N116="nulová",J116,0)</f>
        <v>0</v>
      </c>
      <c r="BJ116" s="21" t="s">
        <v>78</v>
      </c>
      <c r="BK116" s="201">
        <f>ROUND(I116*H116,2)</f>
        <v>0</v>
      </c>
      <c r="BL116" s="21" t="s">
        <v>153</v>
      </c>
      <c r="BM116" s="21" t="s">
        <v>683</v>
      </c>
    </row>
    <row r="117" spans="2:65" s="1" customFormat="1" ht="38.25" customHeight="1">
      <c r="B117" s="38"/>
      <c r="C117" s="190" t="s">
        <v>9</v>
      </c>
      <c r="D117" s="190" t="s">
        <v>134</v>
      </c>
      <c r="E117" s="191" t="s">
        <v>173</v>
      </c>
      <c r="F117" s="192" t="s">
        <v>174</v>
      </c>
      <c r="G117" s="193" t="s">
        <v>170</v>
      </c>
      <c r="H117" s="194">
        <v>9.93</v>
      </c>
      <c r="I117" s="195"/>
      <c r="J117" s="196">
        <f>ROUND(I117*H117,2)</f>
        <v>0</v>
      </c>
      <c r="K117" s="192" t="s">
        <v>138</v>
      </c>
      <c r="L117" s="58"/>
      <c r="M117" s="197" t="s">
        <v>21</v>
      </c>
      <c r="N117" s="198" t="s">
        <v>41</v>
      </c>
      <c r="O117" s="39"/>
      <c r="P117" s="199">
        <f>O117*H117</f>
        <v>0</v>
      </c>
      <c r="Q117" s="199">
        <v>0</v>
      </c>
      <c r="R117" s="199">
        <f>Q117*H117</f>
        <v>0</v>
      </c>
      <c r="S117" s="199">
        <v>0</v>
      </c>
      <c r="T117" s="200">
        <f>S117*H117</f>
        <v>0</v>
      </c>
      <c r="AR117" s="21" t="s">
        <v>153</v>
      </c>
      <c r="AT117" s="21" t="s">
        <v>134</v>
      </c>
      <c r="AU117" s="21" t="s">
        <v>80</v>
      </c>
      <c r="AY117" s="21" t="s">
        <v>131</v>
      </c>
      <c r="BE117" s="201">
        <f>IF(N117="základní",J117,0)</f>
        <v>0</v>
      </c>
      <c r="BF117" s="201">
        <f>IF(N117="snížená",J117,0)</f>
        <v>0</v>
      </c>
      <c r="BG117" s="201">
        <f>IF(N117="zákl. přenesená",J117,0)</f>
        <v>0</v>
      </c>
      <c r="BH117" s="201">
        <f>IF(N117="sníž. přenesená",J117,0)</f>
        <v>0</v>
      </c>
      <c r="BI117" s="201">
        <f>IF(N117="nulová",J117,0)</f>
        <v>0</v>
      </c>
      <c r="BJ117" s="21" t="s">
        <v>78</v>
      </c>
      <c r="BK117" s="201">
        <f>ROUND(I117*H117,2)</f>
        <v>0</v>
      </c>
      <c r="BL117" s="21" t="s">
        <v>153</v>
      </c>
      <c r="BM117" s="21" t="s">
        <v>684</v>
      </c>
    </row>
    <row r="118" spans="2:65" s="11" customFormat="1" ht="13.5">
      <c r="B118" s="212"/>
      <c r="C118" s="213"/>
      <c r="D118" s="214" t="s">
        <v>147</v>
      </c>
      <c r="E118" s="213"/>
      <c r="F118" s="215" t="s">
        <v>685</v>
      </c>
      <c r="G118" s="213"/>
      <c r="H118" s="216">
        <v>9.93</v>
      </c>
      <c r="I118" s="217"/>
      <c r="J118" s="213"/>
      <c r="K118" s="213"/>
      <c r="L118" s="218"/>
      <c r="M118" s="219"/>
      <c r="N118" s="220"/>
      <c r="O118" s="220"/>
      <c r="P118" s="220"/>
      <c r="Q118" s="220"/>
      <c r="R118" s="220"/>
      <c r="S118" s="220"/>
      <c r="T118" s="221"/>
      <c r="AT118" s="222" t="s">
        <v>147</v>
      </c>
      <c r="AU118" s="222" t="s">
        <v>80</v>
      </c>
      <c r="AV118" s="11" t="s">
        <v>80</v>
      </c>
      <c r="AW118" s="11" t="s">
        <v>6</v>
      </c>
      <c r="AX118" s="11" t="s">
        <v>78</v>
      </c>
      <c r="AY118" s="222" t="s">
        <v>131</v>
      </c>
    </row>
    <row r="119" spans="2:65" s="1" customFormat="1" ht="25.5" customHeight="1">
      <c r="B119" s="38"/>
      <c r="C119" s="190" t="s">
        <v>239</v>
      </c>
      <c r="D119" s="190" t="s">
        <v>134</v>
      </c>
      <c r="E119" s="191" t="s">
        <v>177</v>
      </c>
      <c r="F119" s="192" t="s">
        <v>178</v>
      </c>
      <c r="G119" s="193" t="s">
        <v>170</v>
      </c>
      <c r="H119" s="194">
        <v>0.99299999999999999</v>
      </c>
      <c r="I119" s="195"/>
      <c r="J119" s="196">
        <f>ROUND(I119*H119,2)</f>
        <v>0</v>
      </c>
      <c r="K119" s="192" t="s">
        <v>138</v>
      </c>
      <c r="L119" s="58"/>
      <c r="M119" s="197" t="s">
        <v>21</v>
      </c>
      <c r="N119" s="198" t="s">
        <v>41</v>
      </c>
      <c r="O119" s="39"/>
      <c r="P119" s="199">
        <f>O119*H119</f>
        <v>0</v>
      </c>
      <c r="Q119" s="199">
        <v>0</v>
      </c>
      <c r="R119" s="199">
        <f>Q119*H119</f>
        <v>0</v>
      </c>
      <c r="S119" s="199">
        <v>0</v>
      </c>
      <c r="T119" s="200">
        <f>S119*H119</f>
        <v>0</v>
      </c>
      <c r="AR119" s="21" t="s">
        <v>153</v>
      </c>
      <c r="AT119" s="21" t="s">
        <v>134</v>
      </c>
      <c r="AU119" s="21" t="s">
        <v>80</v>
      </c>
      <c r="AY119" s="21" t="s">
        <v>131</v>
      </c>
      <c r="BE119" s="201">
        <f>IF(N119="základní",J119,0)</f>
        <v>0</v>
      </c>
      <c r="BF119" s="201">
        <f>IF(N119="snížená",J119,0)</f>
        <v>0</v>
      </c>
      <c r="BG119" s="201">
        <f>IF(N119="zákl. přenesená",J119,0)</f>
        <v>0</v>
      </c>
      <c r="BH119" s="201">
        <f>IF(N119="sníž. přenesená",J119,0)</f>
        <v>0</v>
      </c>
      <c r="BI119" s="201">
        <f>IF(N119="nulová",J119,0)</f>
        <v>0</v>
      </c>
      <c r="BJ119" s="21" t="s">
        <v>78</v>
      </c>
      <c r="BK119" s="201">
        <f>ROUND(I119*H119,2)</f>
        <v>0</v>
      </c>
      <c r="BL119" s="21" t="s">
        <v>153</v>
      </c>
      <c r="BM119" s="21" t="s">
        <v>686</v>
      </c>
    </row>
    <row r="120" spans="2:65" s="1" customFormat="1" ht="25.5" customHeight="1">
      <c r="B120" s="38"/>
      <c r="C120" s="190" t="s">
        <v>243</v>
      </c>
      <c r="D120" s="190" t="s">
        <v>134</v>
      </c>
      <c r="E120" s="191" t="s">
        <v>181</v>
      </c>
      <c r="F120" s="192" t="s">
        <v>182</v>
      </c>
      <c r="G120" s="193" t="s">
        <v>170</v>
      </c>
      <c r="H120" s="194">
        <v>0.99299999999999999</v>
      </c>
      <c r="I120" s="195"/>
      <c r="J120" s="196">
        <f>ROUND(I120*H120,2)</f>
        <v>0</v>
      </c>
      <c r="K120" s="192" t="s">
        <v>138</v>
      </c>
      <c r="L120" s="58"/>
      <c r="M120" s="197" t="s">
        <v>21</v>
      </c>
      <c r="N120" s="198" t="s">
        <v>41</v>
      </c>
      <c r="O120" s="39"/>
      <c r="P120" s="199">
        <f>O120*H120</f>
        <v>0</v>
      </c>
      <c r="Q120" s="199">
        <v>0</v>
      </c>
      <c r="R120" s="199">
        <f>Q120*H120</f>
        <v>0</v>
      </c>
      <c r="S120" s="199">
        <v>0</v>
      </c>
      <c r="T120" s="200">
        <f>S120*H120</f>
        <v>0</v>
      </c>
      <c r="AR120" s="21" t="s">
        <v>153</v>
      </c>
      <c r="AT120" s="21" t="s">
        <v>134</v>
      </c>
      <c r="AU120" s="21" t="s">
        <v>80</v>
      </c>
      <c r="AY120" s="21" t="s">
        <v>131</v>
      </c>
      <c r="BE120" s="201">
        <f>IF(N120="základní",J120,0)</f>
        <v>0</v>
      </c>
      <c r="BF120" s="201">
        <f>IF(N120="snížená",J120,0)</f>
        <v>0</v>
      </c>
      <c r="BG120" s="201">
        <f>IF(N120="zákl. přenesená",J120,0)</f>
        <v>0</v>
      </c>
      <c r="BH120" s="201">
        <f>IF(N120="sníž. přenesená",J120,0)</f>
        <v>0</v>
      </c>
      <c r="BI120" s="201">
        <f>IF(N120="nulová",J120,0)</f>
        <v>0</v>
      </c>
      <c r="BJ120" s="21" t="s">
        <v>78</v>
      </c>
      <c r="BK120" s="201">
        <f>ROUND(I120*H120,2)</f>
        <v>0</v>
      </c>
      <c r="BL120" s="21" t="s">
        <v>153</v>
      </c>
      <c r="BM120" s="21" t="s">
        <v>687</v>
      </c>
    </row>
    <row r="121" spans="2:65" s="1" customFormat="1" ht="16.5" customHeight="1">
      <c r="B121" s="38"/>
      <c r="C121" s="190" t="s">
        <v>249</v>
      </c>
      <c r="D121" s="190" t="s">
        <v>134</v>
      </c>
      <c r="E121" s="191" t="s">
        <v>185</v>
      </c>
      <c r="F121" s="192" t="s">
        <v>186</v>
      </c>
      <c r="G121" s="193" t="s">
        <v>170</v>
      </c>
      <c r="H121" s="194">
        <v>0.99299999999999999</v>
      </c>
      <c r="I121" s="195"/>
      <c r="J121" s="196">
        <f>ROUND(I121*H121,2)</f>
        <v>0</v>
      </c>
      <c r="K121" s="192" t="s">
        <v>138</v>
      </c>
      <c r="L121" s="58"/>
      <c r="M121" s="197" t="s">
        <v>21</v>
      </c>
      <c r="N121" s="198" t="s">
        <v>41</v>
      </c>
      <c r="O121" s="39"/>
      <c r="P121" s="199">
        <f>O121*H121</f>
        <v>0</v>
      </c>
      <c r="Q121" s="199">
        <v>0</v>
      </c>
      <c r="R121" s="199">
        <f>Q121*H121</f>
        <v>0</v>
      </c>
      <c r="S121" s="199">
        <v>0</v>
      </c>
      <c r="T121" s="200">
        <f>S121*H121</f>
        <v>0</v>
      </c>
      <c r="AR121" s="21" t="s">
        <v>153</v>
      </c>
      <c r="AT121" s="21" t="s">
        <v>134</v>
      </c>
      <c r="AU121" s="21" t="s">
        <v>80</v>
      </c>
      <c r="AY121" s="21" t="s">
        <v>131</v>
      </c>
      <c r="BE121" s="201">
        <f>IF(N121="základní",J121,0)</f>
        <v>0</v>
      </c>
      <c r="BF121" s="201">
        <f>IF(N121="snížená",J121,0)</f>
        <v>0</v>
      </c>
      <c r="BG121" s="201">
        <f>IF(N121="zákl. přenesená",J121,0)</f>
        <v>0</v>
      </c>
      <c r="BH121" s="201">
        <f>IF(N121="sníž. přenesená",J121,0)</f>
        <v>0</v>
      </c>
      <c r="BI121" s="201">
        <f>IF(N121="nulová",J121,0)</f>
        <v>0</v>
      </c>
      <c r="BJ121" s="21" t="s">
        <v>78</v>
      </c>
      <c r="BK121" s="201">
        <f>ROUND(I121*H121,2)</f>
        <v>0</v>
      </c>
      <c r="BL121" s="21" t="s">
        <v>153</v>
      </c>
      <c r="BM121" s="21" t="s">
        <v>688</v>
      </c>
    </row>
    <row r="122" spans="2:65" s="10" customFormat="1" ht="29.85" customHeight="1">
      <c r="B122" s="173"/>
      <c r="C122" s="174"/>
      <c r="D122" s="187" t="s">
        <v>69</v>
      </c>
      <c r="E122" s="188" t="s">
        <v>188</v>
      </c>
      <c r="F122" s="188" t="s">
        <v>189</v>
      </c>
      <c r="G122" s="174"/>
      <c r="H122" s="174"/>
      <c r="I122" s="177"/>
      <c r="J122" s="189">
        <f>BK122</f>
        <v>0</v>
      </c>
      <c r="K122" s="174"/>
      <c r="L122" s="179"/>
      <c r="M122" s="180"/>
      <c r="N122" s="181"/>
      <c r="O122" s="181"/>
      <c r="P122" s="182">
        <f>P123</f>
        <v>0</v>
      </c>
      <c r="Q122" s="181"/>
      <c r="R122" s="182">
        <f>R123</f>
        <v>0</v>
      </c>
      <c r="S122" s="181"/>
      <c r="T122" s="183">
        <f>T123</f>
        <v>0</v>
      </c>
      <c r="AR122" s="184" t="s">
        <v>78</v>
      </c>
      <c r="AT122" s="185" t="s">
        <v>69</v>
      </c>
      <c r="AU122" s="185" t="s">
        <v>78</v>
      </c>
      <c r="AY122" s="184" t="s">
        <v>131</v>
      </c>
      <c r="BK122" s="186">
        <f>BK123</f>
        <v>0</v>
      </c>
    </row>
    <row r="123" spans="2:65" s="1" customFormat="1" ht="38.25" customHeight="1">
      <c r="B123" s="38"/>
      <c r="C123" s="190" t="s">
        <v>253</v>
      </c>
      <c r="D123" s="190" t="s">
        <v>134</v>
      </c>
      <c r="E123" s="191" t="s">
        <v>191</v>
      </c>
      <c r="F123" s="192" t="s">
        <v>192</v>
      </c>
      <c r="G123" s="193" t="s">
        <v>170</v>
      </c>
      <c r="H123" s="194">
        <v>3.8519999999999999</v>
      </c>
      <c r="I123" s="195"/>
      <c r="J123" s="196">
        <f>ROUND(I123*H123,2)</f>
        <v>0</v>
      </c>
      <c r="K123" s="192" t="s">
        <v>138</v>
      </c>
      <c r="L123" s="58"/>
      <c r="M123" s="197" t="s">
        <v>21</v>
      </c>
      <c r="N123" s="198" t="s">
        <v>41</v>
      </c>
      <c r="O123" s="39"/>
      <c r="P123" s="199">
        <f>O123*H123</f>
        <v>0</v>
      </c>
      <c r="Q123" s="199">
        <v>0</v>
      </c>
      <c r="R123" s="199">
        <f>Q123*H123</f>
        <v>0</v>
      </c>
      <c r="S123" s="199">
        <v>0</v>
      </c>
      <c r="T123" s="200">
        <f>S123*H123</f>
        <v>0</v>
      </c>
      <c r="AR123" s="21" t="s">
        <v>153</v>
      </c>
      <c r="AT123" s="21" t="s">
        <v>134</v>
      </c>
      <c r="AU123" s="21" t="s">
        <v>80</v>
      </c>
      <c r="AY123" s="21" t="s">
        <v>131</v>
      </c>
      <c r="BE123" s="201">
        <f>IF(N123="základní",J123,0)</f>
        <v>0</v>
      </c>
      <c r="BF123" s="201">
        <f>IF(N123="snížená",J123,0)</f>
        <v>0</v>
      </c>
      <c r="BG123" s="201">
        <f>IF(N123="zákl. přenesená",J123,0)</f>
        <v>0</v>
      </c>
      <c r="BH123" s="201">
        <f>IF(N123="sníž. přenesená",J123,0)</f>
        <v>0</v>
      </c>
      <c r="BI123" s="201">
        <f>IF(N123="nulová",J123,0)</f>
        <v>0</v>
      </c>
      <c r="BJ123" s="21" t="s">
        <v>78</v>
      </c>
      <c r="BK123" s="201">
        <f>ROUND(I123*H123,2)</f>
        <v>0</v>
      </c>
      <c r="BL123" s="21" t="s">
        <v>153</v>
      </c>
      <c r="BM123" s="21" t="s">
        <v>689</v>
      </c>
    </row>
    <row r="124" spans="2:65" s="10" customFormat="1" ht="37.35" customHeight="1">
      <c r="B124" s="173"/>
      <c r="C124" s="174"/>
      <c r="D124" s="175" t="s">
        <v>69</v>
      </c>
      <c r="E124" s="176" t="s">
        <v>194</v>
      </c>
      <c r="F124" s="176" t="s">
        <v>195</v>
      </c>
      <c r="G124" s="174"/>
      <c r="H124" s="174"/>
      <c r="I124" s="177"/>
      <c r="J124" s="178">
        <f>BK124</f>
        <v>0</v>
      </c>
      <c r="K124" s="174"/>
      <c r="L124" s="179"/>
      <c r="M124" s="180"/>
      <c r="N124" s="181"/>
      <c r="O124" s="181"/>
      <c r="P124" s="182">
        <f>P125+P133+P141+P161</f>
        <v>0</v>
      </c>
      <c r="Q124" s="181"/>
      <c r="R124" s="182">
        <f>R125+R133+R141+R161</f>
        <v>0.20941540000000003</v>
      </c>
      <c r="S124" s="181"/>
      <c r="T124" s="183">
        <f>T125+T133+T141+T161</f>
        <v>0.48087400000000002</v>
      </c>
      <c r="AR124" s="184" t="s">
        <v>80</v>
      </c>
      <c r="AT124" s="185" t="s">
        <v>69</v>
      </c>
      <c r="AU124" s="185" t="s">
        <v>70</v>
      </c>
      <c r="AY124" s="184" t="s">
        <v>131</v>
      </c>
      <c r="BK124" s="186">
        <f>BK125+BK133+BK141+BK161</f>
        <v>0</v>
      </c>
    </row>
    <row r="125" spans="2:65" s="10" customFormat="1" ht="19.899999999999999" customHeight="1">
      <c r="B125" s="173"/>
      <c r="C125" s="174"/>
      <c r="D125" s="187" t="s">
        <v>69</v>
      </c>
      <c r="E125" s="188" t="s">
        <v>690</v>
      </c>
      <c r="F125" s="188" t="s">
        <v>691</v>
      </c>
      <c r="G125" s="174"/>
      <c r="H125" s="174"/>
      <c r="I125" s="177"/>
      <c r="J125" s="189">
        <f>BK125</f>
        <v>0</v>
      </c>
      <c r="K125" s="174"/>
      <c r="L125" s="179"/>
      <c r="M125" s="180"/>
      <c r="N125" s="181"/>
      <c r="O125" s="181"/>
      <c r="P125" s="182">
        <f>SUM(P126:P132)</f>
        <v>0</v>
      </c>
      <c r="Q125" s="181"/>
      <c r="R125" s="182">
        <f>SUM(R126:R132)</f>
        <v>3.0520400000000007E-2</v>
      </c>
      <c r="S125" s="181"/>
      <c r="T125" s="183">
        <f>SUM(T126:T132)</f>
        <v>0</v>
      </c>
      <c r="AR125" s="184" t="s">
        <v>80</v>
      </c>
      <c r="AT125" s="185" t="s">
        <v>69</v>
      </c>
      <c r="AU125" s="185" t="s">
        <v>78</v>
      </c>
      <c r="AY125" s="184" t="s">
        <v>131</v>
      </c>
      <c r="BK125" s="186">
        <f>SUM(BK126:BK132)</f>
        <v>0</v>
      </c>
    </row>
    <row r="126" spans="2:65" s="1" customFormat="1" ht="25.5" customHeight="1">
      <c r="B126" s="38"/>
      <c r="C126" s="190" t="s">
        <v>257</v>
      </c>
      <c r="D126" s="190" t="s">
        <v>134</v>
      </c>
      <c r="E126" s="191" t="s">
        <v>692</v>
      </c>
      <c r="F126" s="192" t="s">
        <v>693</v>
      </c>
      <c r="G126" s="193" t="s">
        <v>144</v>
      </c>
      <c r="H126" s="194">
        <v>8.1999999999999993</v>
      </c>
      <c r="I126" s="195"/>
      <c r="J126" s="196">
        <f>ROUND(I126*H126,2)</f>
        <v>0</v>
      </c>
      <c r="K126" s="192" t="s">
        <v>138</v>
      </c>
      <c r="L126" s="58"/>
      <c r="M126" s="197" t="s">
        <v>21</v>
      </c>
      <c r="N126" s="198" t="s">
        <v>41</v>
      </c>
      <c r="O126" s="39"/>
      <c r="P126" s="199">
        <f>O126*H126</f>
        <v>0</v>
      </c>
      <c r="Q126" s="199">
        <v>5.0000000000000002E-5</v>
      </c>
      <c r="R126" s="199">
        <f>Q126*H126</f>
        <v>4.0999999999999999E-4</v>
      </c>
      <c r="S126" s="199">
        <v>0</v>
      </c>
      <c r="T126" s="200">
        <f>S126*H126</f>
        <v>0</v>
      </c>
      <c r="AR126" s="21" t="s">
        <v>139</v>
      </c>
      <c r="AT126" s="21" t="s">
        <v>134</v>
      </c>
      <c r="AU126" s="21" t="s">
        <v>80</v>
      </c>
      <c r="AY126" s="21" t="s">
        <v>131</v>
      </c>
      <c r="BE126" s="201">
        <f>IF(N126="základní",J126,0)</f>
        <v>0</v>
      </c>
      <c r="BF126" s="201">
        <f>IF(N126="snížená",J126,0)</f>
        <v>0</v>
      </c>
      <c r="BG126" s="201">
        <f>IF(N126="zákl. přenesená",J126,0)</f>
        <v>0</v>
      </c>
      <c r="BH126" s="201">
        <f>IF(N126="sníž. přenesená",J126,0)</f>
        <v>0</v>
      </c>
      <c r="BI126" s="201">
        <f>IF(N126="nulová",J126,0)</f>
        <v>0</v>
      </c>
      <c r="BJ126" s="21" t="s">
        <v>78</v>
      </c>
      <c r="BK126" s="201">
        <f>ROUND(I126*H126,2)</f>
        <v>0</v>
      </c>
      <c r="BL126" s="21" t="s">
        <v>139</v>
      </c>
      <c r="BM126" s="21" t="s">
        <v>694</v>
      </c>
    </row>
    <row r="127" spans="2:65" s="1" customFormat="1" ht="27">
      <c r="B127" s="38"/>
      <c r="C127" s="60"/>
      <c r="D127" s="214" t="s">
        <v>207</v>
      </c>
      <c r="E127" s="60"/>
      <c r="F127" s="228" t="s">
        <v>695</v>
      </c>
      <c r="G127" s="60"/>
      <c r="H127" s="60"/>
      <c r="I127" s="160"/>
      <c r="J127" s="60"/>
      <c r="K127" s="60"/>
      <c r="L127" s="58"/>
      <c r="M127" s="227"/>
      <c r="N127" s="39"/>
      <c r="O127" s="39"/>
      <c r="P127" s="39"/>
      <c r="Q127" s="39"/>
      <c r="R127" s="39"/>
      <c r="S127" s="39"/>
      <c r="T127" s="75"/>
      <c r="AT127" s="21" t="s">
        <v>207</v>
      </c>
      <c r="AU127" s="21" t="s">
        <v>80</v>
      </c>
    </row>
    <row r="128" spans="2:65" s="1" customFormat="1" ht="16.5" customHeight="1">
      <c r="B128" s="38"/>
      <c r="C128" s="202" t="s">
        <v>261</v>
      </c>
      <c r="D128" s="202" t="s">
        <v>141</v>
      </c>
      <c r="E128" s="203" t="s">
        <v>696</v>
      </c>
      <c r="F128" s="204" t="s">
        <v>697</v>
      </c>
      <c r="G128" s="205" t="s">
        <v>144</v>
      </c>
      <c r="H128" s="206">
        <v>8.3640000000000008</v>
      </c>
      <c r="I128" s="207"/>
      <c r="J128" s="208">
        <f>ROUND(I128*H128,2)</f>
        <v>0</v>
      </c>
      <c r="K128" s="204" t="s">
        <v>138</v>
      </c>
      <c r="L128" s="209"/>
      <c r="M128" s="210" t="s">
        <v>21</v>
      </c>
      <c r="N128" s="211" t="s">
        <v>41</v>
      </c>
      <c r="O128" s="39"/>
      <c r="P128" s="199">
        <f>O128*H128</f>
        <v>0</v>
      </c>
      <c r="Q128" s="199">
        <v>3.5000000000000001E-3</v>
      </c>
      <c r="R128" s="199">
        <f>Q128*H128</f>
        <v>2.9274000000000005E-2</v>
      </c>
      <c r="S128" s="199">
        <v>0</v>
      </c>
      <c r="T128" s="200">
        <f>S128*H128</f>
        <v>0</v>
      </c>
      <c r="AR128" s="21" t="s">
        <v>145</v>
      </c>
      <c r="AT128" s="21" t="s">
        <v>141</v>
      </c>
      <c r="AU128" s="21" t="s">
        <v>80</v>
      </c>
      <c r="AY128" s="21" t="s">
        <v>131</v>
      </c>
      <c r="BE128" s="201">
        <f>IF(N128="základní",J128,0)</f>
        <v>0</v>
      </c>
      <c r="BF128" s="201">
        <f>IF(N128="snížená",J128,0)</f>
        <v>0</v>
      </c>
      <c r="BG128" s="201">
        <f>IF(N128="zákl. přenesená",J128,0)</f>
        <v>0</v>
      </c>
      <c r="BH128" s="201">
        <f>IF(N128="sníž. přenesená",J128,0)</f>
        <v>0</v>
      </c>
      <c r="BI128" s="201">
        <f>IF(N128="nulová",J128,0)</f>
        <v>0</v>
      </c>
      <c r="BJ128" s="21" t="s">
        <v>78</v>
      </c>
      <c r="BK128" s="201">
        <f>ROUND(I128*H128,2)</f>
        <v>0</v>
      </c>
      <c r="BL128" s="21" t="s">
        <v>139</v>
      </c>
      <c r="BM128" s="21" t="s">
        <v>698</v>
      </c>
    </row>
    <row r="129" spans="2:65" s="1" customFormat="1" ht="27">
      <c r="B129" s="38"/>
      <c r="C129" s="60"/>
      <c r="D129" s="223" t="s">
        <v>207</v>
      </c>
      <c r="E129" s="60"/>
      <c r="F129" s="226" t="s">
        <v>695</v>
      </c>
      <c r="G129" s="60"/>
      <c r="H129" s="60"/>
      <c r="I129" s="160"/>
      <c r="J129" s="60"/>
      <c r="K129" s="60"/>
      <c r="L129" s="58"/>
      <c r="M129" s="227"/>
      <c r="N129" s="39"/>
      <c r="O129" s="39"/>
      <c r="P129" s="39"/>
      <c r="Q129" s="39"/>
      <c r="R129" s="39"/>
      <c r="S129" s="39"/>
      <c r="T129" s="75"/>
      <c r="AT129" s="21" t="s">
        <v>207</v>
      </c>
      <c r="AU129" s="21" t="s">
        <v>80</v>
      </c>
    </row>
    <row r="130" spans="2:65" s="11" customFormat="1" ht="13.5">
      <c r="B130" s="212"/>
      <c r="C130" s="213"/>
      <c r="D130" s="214" t="s">
        <v>147</v>
      </c>
      <c r="E130" s="213"/>
      <c r="F130" s="215" t="s">
        <v>699</v>
      </c>
      <c r="G130" s="213"/>
      <c r="H130" s="216">
        <v>8.3640000000000008</v>
      </c>
      <c r="I130" s="217"/>
      <c r="J130" s="213"/>
      <c r="K130" s="213"/>
      <c r="L130" s="218"/>
      <c r="M130" s="219"/>
      <c r="N130" s="220"/>
      <c r="O130" s="220"/>
      <c r="P130" s="220"/>
      <c r="Q130" s="220"/>
      <c r="R130" s="220"/>
      <c r="S130" s="220"/>
      <c r="T130" s="221"/>
      <c r="AT130" s="222" t="s">
        <v>147</v>
      </c>
      <c r="AU130" s="222" t="s">
        <v>80</v>
      </c>
      <c r="AV130" s="11" t="s">
        <v>80</v>
      </c>
      <c r="AW130" s="11" t="s">
        <v>6</v>
      </c>
      <c r="AX130" s="11" t="s">
        <v>78</v>
      </c>
      <c r="AY130" s="222" t="s">
        <v>131</v>
      </c>
    </row>
    <row r="131" spans="2:65" s="1" customFormat="1" ht="16.5" customHeight="1">
      <c r="B131" s="38"/>
      <c r="C131" s="202" t="s">
        <v>265</v>
      </c>
      <c r="D131" s="202" t="s">
        <v>141</v>
      </c>
      <c r="E131" s="203" t="s">
        <v>700</v>
      </c>
      <c r="F131" s="204" t="s">
        <v>701</v>
      </c>
      <c r="G131" s="205" t="s">
        <v>144</v>
      </c>
      <c r="H131" s="206">
        <v>8.3640000000000008</v>
      </c>
      <c r="I131" s="207"/>
      <c r="J131" s="208">
        <f>ROUND(I131*H131,2)</f>
        <v>0</v>
      </c>
      <c r="K131" s="204" t="s">
        <v>138</v>
      </c>
      <c r="L131" s="209"/>
      <c r="M131" s="210" t="s">
        <v>21</v>
      </c>
      <c r="N131" s="211" t="s">
        <v>41</v>
      </c>
      <c r="O131" s="39"/>
      <c r="P131" s="199">
        <f>O131*H131</f>
        <v>0</v>
      </c>
      <c r="Q131" s="199">
        <v>1E-4</v>
      </c>
      <c r="R131" s="199">
        <f>Q131*H131</f>
        <v>8.3640000000000016E-4</v>
      </c>
      <c r="S131" s="199">
        <v>0</v>
      </c>
      <c r="T131" s="200">
        <f>S131*H131</f>
        <v>0</v>
      </c>
      <c r="AR131" s="21" t="s">
        <v>145</v>
      </c>
      <c r="AT131" s="21" t="s">
        <v>141</v>
      </c>
      <c r="AU131" s="21" t="s">
        <v>80</v>
      </c>
      <c r="AY131" s="21" t="s">
        <v>131</v>
      </c>
      <c r="BE131" s="201">
        <f>IF(N131="základní",J131,0)</f>
        <v>0</v>
      </c>
      <c r="BF131" s="201">
        <f>IF(N131="snížená",J131,0)</f>
        <v>0</v>
      </c>
      <c r="BG131" s="201">
        <f>IF(N131="zákl. přenesená",J131,0)</f>
        <v>0</v>
      </c>
      <c r="BH131" s="201">
        <f>IF(N131="sníž. přenesená",J131,0)</f>
        <v>0</v>
      </c>
      <c r="BI131" s="201">
        <f>IF(N131="nulová",J131,0)</f>
        <v>0</v>
      </c>
      <c r="BJ131" s="21" t="s">
        <v>78</v>
      </c>
      <c r="BK131" s="201">
        <f>ROUND(I131*H131,2)</f>
        <v>0</v>
      </c>
      <c r="BL131" s="21" t="s">
        <v>139</v>
      </c>
      <c r="BM131" s="21" t="s">
        <v>702</v>
      </c>
    </row>
    <row r="132" spans="2:65" s="11" customFormat="1" ht="13.5">
      <c r="B132" s="212"/>
      <c r="C132" s="213"/>
      <c r="D132" s="223" t="s">
        <v>147</v>
      </c>
      <c r="E132" s="213"/>
      <c r="F132" s="224" t="s">
        <v>699</v>
      </c>
      <c r="G132" s="213"/>
      <c r="H132" s="225">
        <v>8.3640000000000008</v>
      </c>
      <c r="I132" s="217"/>
      <c r="J132" s="213"/>
      <c r="K132" s="213"/>
      <c r="L132" s="218"/>
      <c r="M132" s="219"/>
      <c r="N132" s="220"/>
      <c r="O132" s="220"/>
      <c r="P132" s="220"/>
      <c r="Q132" s="220"/>
      <c r="R132" s="220"/>
      <c r="S132" s="220"/>
      <c r="T132" s="221"/>
      <c r="AT132" s="222" t="s">
        <v>147</v>
      </c>
      <c r="AU132" s="222" t="s">
        <v>80</v>
      </c>
      <c r="AV132" s="11" t="s">
        <v>80</v>
      </c>
      <c r="AW132" s="11" t="s">
        <v>6</v>
      </c>
      <c r="AX132" s="11" t="s">
        <v>78</v>
      </c>
      <c r="AY132" s="222" t="s">
        <v>131</v>
      </c>
    </row>
    <row r="133" spans="2:65" s="10" customFormat="1" ht="29.85" customHeight="1">
      <c r="B133" s="173"/>
      <c r="C133" s="174"/>
      <c r="D133" s="187" t="s">
        <v>69</v>
      </c>
      <c r="E133" s="188" t="s">
        <v>355</v>
      </c>
      <c r="F133" s="188" t="s">
        <v>356</v>
      </c>
      <c r="G133" s="174"/>
      <c r="H133" s="174"/>
      <c r="I133" s="177"/>
      <c r="J133" s="189">
        <f>BK133</f>
        <v>0</v>
      </c>
      <c r="K133" s="174"/>
      <c r="L133" s="179"/>
      <c r="M133" s="180"/>
      <c r="N133" s="181"/>
      <c r="O133" s="181"/>
      <c r="P133" s="182">
        <f>SUM(P134:P140)</f>
        <v>0</v>
      </c>
      <c r="Q133" s="181"/>
      <c r="R133" s="182">
        <f>SUM(R134:R140)</f>
        <v>0.11655</v>
      </c>
      <c r="S133" s="181"/>
      <c r="T133" s="183">
        <f>SUM(T134:T140)</f>
        <v>7.4789999999999995E-2</v>
      </c>
      <c r="AR133" s="184" t="s">
        <v>80</v>
      </c>
      <c r="AT133" s="185" t="s">
        <v>69</v>
      </c>
      <c r="AU133" s="185" t="s">
        <v>78</v>
      </c>
      <c r="AY133" s="184" t="s">
        <v>131</v>
      </c>
      <c r="BK133" s="186">
        <f>SUM(BK134:BK140)</f>
        <v>0</v>
      </c>
    </row>
    <row r="134" spans="2:65" s="1" customFormat="1" ht="16.5" customHeight="1">
      <c r="B134" s="38"/>
      <c r="C134" s="190" t="s">
        <v>269</v>
      </c>
      <c r="D134" s="190" t="s">
        <v>134</v>
      </c>
      <c r="E134" s="191" t="s">
        <v>703</v>
      </c>
      <c r="F134" s="192" t="s">
        <v>704</v>
      </c>
      <c r="G134" s="193" t="s">
        <v>229</v>
      </c>
      <c r="H134" s="194">
        <v>3</v>
      </c>
      <c r="I134" s="195"/>
      <c r="J134" s="196">
        <f t="shared" ref="J134:J140" si="10">ROUND(I134*H134,2)</f>
        <v>0</v>
      </c>
      <c r="K134" s="192" t="s">
        <v>138</v>
      </c>
      <c r="L134" s="58"/>
      <c r="M134" s="197" t="s">
        <v>21</v>
      </c>
      <c r="N134" s="198" t="s">
        <v>41</v>
      </c>
      <c r="O134" s="39"/>
      <c r="P134" s="199">
        <f t="shared" ref="P134:P140" si="11">O134*H134</f>
        <v>0</v>
      </c>
      <c r="Q134" s="199">
        <v>8.0000000000000007E-5</v>
      </c>
      <c r="R134" s="199">
        <f t="shared" ref="R134:R140" si="12">Q134*H134</f>
        <v>2.4000000000000003E-4</v>
      </c>
      <c r="S134" s="199">
        <v>2.4930000000000001E-2</v>
      </c>
      <c r="T134" s="200">
        <f t="shared" ref="T134:T140" si="13">S134*H134</f>
        <v>7.4789999999999995E-2</v>
      </c>
      <c r="AR134" s="21" t="s">
        <v>139</v>
      </c>
      <c r="AT134" s="21" t="s">
        <v>134</v>
      </c>
      <c r="AU134" s="21" t="s">
        <v>80</v>
      </c>
      <c r="AY134" s="21" t="s">
        <v>131</v>
      </c>
      <c r="BE134" s="201">
        <f t="shared" ref="BE134:BE140" si="14">IF(N134="základní",J134,0)</f>
        <v>0</v>
      </c>
      <c r="BF134" s="201">
        <f t="shared" ref="BF134:BF140" si="15">IF(N134="snížená",J134,0)</f>
        <v>0</v>
      </c>
      <c r="BG134" s="201">
        <f t="shared" ref="BG134:BG140" si="16">IF(N134="zákl. přenesená",J134,0)</f>
        <v>0</v>
      </c>
      <c r="BH134" s="201">
        <f t="shared" ref="BH134:BH140" si="17">IF(N134="sníž. přenesená",J134,0)</f>
        <v>0</v>
      </c>
      <c r="BI134" s="201">
        <f t="shared" ref="BI134:BI140" si="18">IF(N134="nulová",J134,0)</f>
        <v>0</v>
      </c>
      <c r="BJ134" s="21" t="s">
        <v>78</v>
      </c>
      <c r="BK134" s="201">
        <f t="shared" ref="BK134:BK140" si="19">ROUND(I134*H134,2)</f>
        <v>0</v>
      </c>
      <c r="BL134" s="21" t="s">
        <v>139</v>
      </c>
      <c r="BM134" s="21" t="s">
        <v>705</v>
      </c>
    </row>
    <row r="135" spans="2:65" s="1" customFormat="1" ht="38.25" customHeight="1">
      <c r="B135" s="38"/>
      <c r="C135" s="190" t="s">
        <v>273</v>
      </c>
      <c r="D135" s="190" t="s">
        <v>134</v>
      </c>
      <c r="E135" s="191" t="s">
        <v>706</v>
      </c>
      <c r="F135" s="192" t="s">
        <v>707</v>
      </c>
      <c r="G135" s="193" t="s">
        <v>229</v>
      </c>
      <c r="H135" s="194">
        <v>1</v>
      </c>
      <c r="I135" s="195"/>
      <c r="J135" s="196">
        <f t="shared" si="10"/>
        <v>0</v>
      </c>
      <c r="K135" s="192" t="s">
        <v>138</v>
      </c>
      <c r="L135" s="58"/>
      <c r="M135" s="197" t="s">
        <v>21</v>
      </c>
      <c r="N135" s="198" t="s">
        <v>41</v>
      </c>
      <c r="O135" s="39"/>
      <c r="P135" s="199">
        <f t="shared" si="11"/>
        <v>0</v>
      </c>
      <c r="Q135" s="199">
        <v>1.295E-2</v>
      </c>
      <c r="R135" s="199">
        <f t="shared" si="12"/>
        <v>1.295E-2</v>
      </c>
      <c r="S135" s="199">
        <v>0</v>
      </c>
      <c r="T135" s="200">
        <f t="shared" si="13"/>
        <v>0</v>
      </c>
      <c r="AR135" s="21" t="s">
        <v>139</v>
      </c>
      <c r="AT135" s="21" t="s">
        <v>134</v>
      </c>
      <c r="AU135" s="21" t="s">
        <v>80</v>
      </c>
      <c r="AY135" s="21" t="s">
        <v>131</v>
      </c>
      <c r="BE135" s="201">
        <f t="shared" si="14"/>
        <v>0</v>
      </c>
      <c r="BF135" s="201">
        <f t="shared" si="15"/>
        <v>0</v>
      </c>
      <c r="BG135" s="201">
        <f t="shared" si="16"/>
        <v>0</v>
      </c>
      <c r="BH135" s="201">
        <f t="shared" si="17"/>
        <v>0</v>
      </c>
      <c r="BI135" s="201">
        <f t="shared" si="18"/>
        <v>0</v>
      </c>
      <c r="BJ135" s="21" t="s">
        <v>78</v>
      </c>
      <c r="BK135" s="201">
        <f t="shared" si="19"/>
        <v>0</v>
      </c>
      <c r="BL135" s="21" t="s">
        <v>139</v>
      </c>
      <c r="BM135" s="21" t="s">
        <v>708</v>
      </c>
    </row>
    <row r="136" spans="2:65" s="1" customFormat="1" ht="38.25" customHeight="1">
      <c r="B136" s="38"/>
      <c r="C136" s="190" t="s">
        <v>277</v>
      </c>
      <c r="D136" s="190" t="s">
        <v>134</v>
      </c>
      <c r="E136" s="191" t="s">
        <v>709</v>
      </c>
      <c r="F136" s="192" t="s">
        <v>710</v>
      </c>
      <c r="G136" s="193" t="s">
        <v>229</v>
      </c>
      <c r="H136" s="194">
        <v>1</v>
      </c>
      <c r="I136" s="195"/>
      <c r="J136" s="196">
        <f t="shared" si="10"/>
        <v>0</v>
      </c>
      <c r="K136" s="192" t="s">
        <v>138</v>
      </c>
      <c r="L136" s="58"/>
      <c r="M136" s="197" t="s">
        <v>21</v>
      </c>
      <c r="N136" s="198" t="s">
        <v>41</v>
      </c>
      <c r="O136" s="39"/>
      <c r="P136" s="199">
        <f t="shared" si="11"/>
        <v>0</v>
      </c>
      <c r="Q136" s="199">
        <v>4.1320000000000003E-2</v>
      </c>
      <c r="R136" s="199">
        <f t="shared" si="12"/>
        <v>4.1320000000000003E-2</v>
      </c>
      <c r="S136" s="199">
        <v>0</v>
      </c>
      <c r="T136" s="200">
        <f t="shared" si="13"/>
        <v>0</v>
      </c>
      <c r="AR136" s="21" t="s">
        <v>139</v>
      </c>
      <c r="AT136" s="21" t="s">
        <v>134</v>
      </c>
      <c r="AU136" s="21" t="s">
        <v>80</v>
      </c>
      <c r="AY136" s="21" t="s">
        <v>131</v>
      </c>
      <c r="BE136" s="201">
        <f t="shared" si="14"/>
        <v>0</v>
      </c>
      <c r="BF136" s="201">
        <f t="shared" si="15"/>
        <v>0</v>
      </c>
      <c r="BG136" s="201">
        <f t="shared" si="16"/>
        <v>0</v>
      </c>
      <c r="BH136" s="201">
        <f t="shared" si="17"/>
        <v>0</v>
      </c>
      <c r="BI136" s="201">
        <f t="shared" si="18"/>
        <v>0</v>
      </c>
      <c r="BJ136" s="21" t="s">
        <v>78</v>
      </c>
      <c r="BK136" s="201">
        <f t="shared" si="19"/>
        <v>0</v>
      </c>
      <c r="BL136" s="21" t="s">
        <v>139</v>
      </c>
      <c r="BM136" s="21" t="s">
        <v>711</v>
      </c>
    </row>
    <row r="137" spans="2:65" s="1" customFormat="1" ht="38.25" customHeight="1">
      <c r="B137" s="38"/>
      <c r="C137" s="190" t="s">
        <v>145</v>
      </c>
      <c r="D137" s="190" t="s">
        <v>134</v>
      </c>
      <c r="E137" s="191" t="s">
        <v>712</v>
      </c>
      <c r="F137" s="192" t="s">
        <v>713</v>
      </c>
      <c r="G137" s="193" t="s">
        <v>229</v>
      </c>
      <c r="H137" s="194">
        <v>1</v>
      </c>
      <c r="I137" s="195"/>
      <c r="J137" s="196">
        <f t="shared" si="10"/>
        <v>0</v>
      </c>
      <c r="K137" s="192" t="s">
        <v>138</v>
      </c>
      <c r="L137" s="58"/>
      <c r="M137" s="197" t="s">
        <v>21</v>
      </c>
      <c r="N137" s="198" t="s">
        <v>41</v>
      </c>
      <c r="O137" s="39"/>
      <c r="P137" s="199">
        <f t="shared" si="11"/>
        <v>0</v>
      </c>
      <c r="Q137" s="199">
        <v>4.7840000000000001E-2</v>
      </c>
      <c r="R137" s="199">
        <f t="shared" si="12"/>
        <v>4.7840000000000001E-2</v>
      </c>
      <c r="S137" s="199">
        <v>0</v>
      </c>
      <c r="T137" s="200">
        <f t="shared" si="13"/>
        <v>0</v>
      </c>
      <c r="AR137" s="21" t="s">
        <v>139</v>
      </c>
      <c r="AT137" s="21" t="s">
        <v>134</v>
      </c>
      <c r="AU137" s="21" t="s">
        <v>80</v>
      </c>
      <c r="AY137" s="21" t="s">
        <v>131</v>
      </c>
      <c r="BE137" s="201">
        <f t="shared" si="14"/>
        <v>0</v>
      </c>
      <c r="BF137" s="201">
        <f t="shared" si="15"/>
        <v>0</v>
      </c>
      <c r="BG137" s="201">
        <f t="shared" si="16"/>
        <v>0</v>
      </c>
      <c r="BH137" s="201">
        <f t="shared" si="17"/>
        <v>0</v>
      </c>
      <c r="BI137" s="201">
        <f t="shared" si="18"/>
        <v>0</v>
      </c>
      <c r="BJ137" s="21" t="s">
        <v>78</v>
      </c>
      <c r="BK137" s="201">
        <f t="shared" si="19"/>
        <v>0</v>
      </c>
      <c r="BL137" s="21" t="s">
        <v>139</v>
      </c>
      <c r="BM137" s="21" t="s">
        <v>714</v>
      </c>
    </row>
    <row r="138" spans="2:65" s="1" customFormat="1" ht="38.25" customHeight="1">
      <c r="B138" s="38"/>
      <c r="C138" s="190" t="s">
        <v>284</v>
      </c>
      <c r="D138" s="190" t="s">
        <v>134</v>
      </c>
      <c r="E138" s="191" t="s">
        <v>715</v>
      </c>
      <c r="F138" s="192" t="s">
        <v>716</v>
      </c>
      <c r="G138" s="193" t="s">
        <v>229</v>
      </c>
      <c r="H138" s="194">
        <v>1</v>
      </c>
      <c r="I138" s="195"/>
      <c r="J138" s="196">
        <f t="shared" si="10"/>
        <v>0</v>
      </c>
      <c r="K138" s="192" t="s">
        <v>138</v>
      </c>
      <c r="L138" s="58"/>
      <c r="M138" s="197" t="s">
        <v>21</v>
      </c>
      <c r="N138" s="198" t="s">
        <v>41</v>
      </c>
      <c r="O138" s="39"/>
      <c r="P138" s="199">
        <f t="shared" si="11"/>
        <v>0</v>
      </c>
      <c r="Q138" s="199">
        <v>0</v>
      </c>
      <c r="R138" s="199">
        <f t="shared" si="12"/>
        <v>0</v>
      </c>
      <c r="S138" s="199">
        <v>0</v>
      </c>
      <c r="T138" s="200">
        <f t="shared" si="13"/>
        <v>0</v>
      </c>
      <c r="AR138" s="21" t="s">
        <v>139</v>
      </c>
      <c r="AT138" s="21" t="s">
        <v>134</v>
      </c>
      <c r="AU138" s="21" t="s">
        <v>80</v>
      </c>
      <c r="AY138" s="21" t="s">
        <v>131</v>
      </c>
      <c r="BE138" s="201">
        <f t="shared" si="14"/>
        <v>0</v>
      </c>
      <c r="BF138" s="201">
        <f t="shared" si="15"/>
        <v>0</v>
      </c>
      <c r="BG138" s="201">
        <f t="shared" si="16"/>
        <v>0</v>
      </c>
      <c r="BH138" s="201">
        <f t="shared" si="17"/>
        <v>0</v>
      </c>
      <c r="BI138" s="201">
        <f t="shared" si="18"/>
        <v>0</v>
      </c>
      <c r="BJ138" s="21" t="s">
        <v>78</v>
      </c>
      <c r="BK138" s="201">
        <f t="shared" si="19"/>
        <v>0</v>
      </c>
      <c r="BL138" s="21" t="s">
        <v>139</v>
      </c>
      <c r="BM138" s="21" t="s">
        <v>717</v>
      </c>
    </row>
    <row r="139" spans="2:65" s="1" customFormat="1" ht="16.5" customHeight="1">
      <c r="B139" s="38"/>
      <c r="C139" s="202" t="s">
        <v>288</v>
      </c>
      <c r="D139" s="202" t="s">
        <v>141</v>
      </c>
      <c r="E139" s="203" t="s">
        <v>718</v>
      </c>
      <c r="F139" s="204" t="s">
        <v>719</v>
      </c>
      <c r="G139" s="205" t="s">
        <v>229</v>
      </c>
      <c r="H139" s="206">
        <v>1</v>
      </c>
      <c r="I139" s="207"/>
      <c r="J139" s="208">
        <f t="shared" si="10"/>
        <v>0</v>
      </c>
      <c r="K139" s="204" t="s">
        <v>138</v>
      </c>
      <c r="L139" s="209"/>
      <c r="M139" s="210" t="s">
        <v>21</v>
      </c>
      <c r="N139" s="211" t="s">
        <v>41</v>
      </c>
      <c r="O139" s="39"/>
      <c r="P139" s="199">
        <f t="shared" si="11"/>
        <v>0</v>
      </c>
      <c r="Q139" s="199">
        <v>1.35E-2</v>
      </c>
      <c r="R139" s="199">
        <f t="shared" si="12"/>
        <v>1.35E-2</v>
      </c>
      <c r="S139" s="199">
        <v>0</v>
      </c>
      <c r="T139" s="200">
        <f t="shared" si="13"/>
        <v>0</v>
      </c>
      <c r="AR139" s="21" t="s">
        <v>145</v>
      </c>
      <c r="AT139" s="21" t="s">
        <v>141</v>
      </c>
      <c r="AU139" s="21" t="s">
        <v>80</v>
      </c>
      <c r="AY139" s="21" t="s">
        <v>131</v>
      </c>
      <c r="BE139" s="201">
        <f t="shared" si="14"/>
        <v>0</v>
      </c>
      <c r="BF139" s="201">
        <f t="shared" si="15"/>
        <v>0</v>
      </c>
      <c r="BG139" s="201">
        <f t="shared" si="16"/>
        <v>0</v>
      </c>
      <c r="BH139" s="201">
        <f t="shared" si="17"/>
        <v>0</v>
      </c>
      <c r="BI139" s="201">
        <f t="shared" si="18"/>
        <v>0</v>
      </c>
      <c r="BJ139" s="21" t="s">
        <v>78</v>
      </c>
      <c r="BK139" s="201">
        <f t="shared" si="19"/>
        <v>0</v>
      </c>
      <c r="BL139" s="21" t="s">
        <v>139</v>
      </c>
      <c r="BM139" s="21" t="s">
        <v>720</v>
      </c>
    </row>
    <row r="140" spans="2:65" s="1" customFormat="1" ht="25.5" customHeight="1">
      <c r="B140" s="38"/>
      <c r="C140" s="190" t="s">
        <v>294</v>
      </c>
      <c r="D140" s="190" t="s">
        <v>134</v>
      </c>
      <c r="E140" s="191" t="s">
        <v>721</v>
      </c>
      <c r="F140" s="192" t="s">
        <v>722</v>
      </c>
      <c r="G140" s="193" t="s">
        <v>229</v>
      </c>
      <c r="H140" s="194">
        <v>5</v>
      </c>
      <c r="I140" s="195"/>
      <c r="J140" s="196">
        <f t="shared" si="10"/>
        <v>0</v>
      </c>
      <c r="K140" s="192" t="s">
        <v>138</v>
      </c>
      <c r="L140" s="58"/>
      <c r="M140" s="197" t="s">
        <v>21</v>
      </c>
      <c r="N140" s="198" t="s">
        <v>41</v>
      </c>
      <c r="O140" s="39"/>
      <c r="P140" s="199">
        <f t="shared" si="11"/>
        <v>0</v>
      </c>
      <c r="Q140" s="199">
        <v>1.3999999999999999E-4</v>
      </c>
      <c r="R140" s="199">
        <f t="shared" si="12"/>
        <v>6.9999999999999988E-4</v>
      </c>
      <c r="S140" s="199">
        <v>0</v>
      </c>
      <c r="T140" s="200">
        <f t="shared" si="13"/>
        <v>0</v>
      </c>
      <c r="AR140" s="21" t="s">
        <v>139</v>
      </c>
      <c r="AT140" s="21" t="s">
        <v>134</v>
      </c>
      <c r="AU140" s="21" t="s">
        <v>80</v>
      </c>
      <c r="AY140" s="21" t="s">
        <v>131</v>
      </c>
      <c r="BE140" s="201">
        <f t="shared" si="14"/>
        <v>0</v>
      </c>
      <c r="BF140" s="201">
        <f t="shared" si="15"/>
        <v>0</v>
      </c>
      <c r="BG140" s="201">
        <f t="shared" si="16"/>
        <v>0</v>
      </c>
      <c r="BH140" s="201">
        <f t="shared" si="17"/>
        <v>0</v>
      </c>
      <c r="BI140" s="201">
        <f t="shared" si="18"/>
        <v>0</v>
      </c>
      <c r="BJ140" s="21" t="s">
        <v>78</v>
      </c>
      <c r="BK140" s="201">
        <f t="shared" si="19"/>
        <v>0</v>
      </c>
      <c r="BL140" s="21" t="s">
        <v>139</v>
      </c>
      <c r="BM140" s="21" t="s">
        <v>723</v>
      </c>
    </row>
    <row r="141" spans="2:65" s="10" customFormat="1" ht="29.85" customHeight="1">
      <c r="B141" s="173"/>
      <c r="C141" s="174"/>
      <c r="D141" s="187" t="s">
        <v>69</v>
      </c>
      <c r="E141" s="188" t="s">
        <v>590</v>
      </c>
      <c r="F141" s="188" t="s">
        <v>591</v>
      </c>
      <c r="G141" s="174"/>
      <c r="H141" s="174"/>
      <c r="I141" s="177"/>
      <c r="J141" s="189">
        <f>BK141</f>
        <v>0</v>
      </c>
      <c r="K141" s="174"/>
      <c r="L141" s="179"/>
      <c r="M141" s="180"/>
      <c r="N141" s="181"/>
      <c r="O141" s="181"/>
      <c r="P141" s="182">
        <f>SUM(P142:P160)</f>
        <v>0</v>
      </c>
      <c r="Q141" s="181"/>
      <c r="R141" s="182">
        <f>SUM(R142:R160)</f>
        <v>0</v>
      </c>
      <c r="S141" s="181"/>
      <c r="T141" s="183">
        <f>SUM(T142:T160)</f>
        <v>0.406084</v>
      </c>
      <c r="AR141" s="184" t="s">
        <v>80</v>
      </c>
      <c r="AT141" s="185" t="s">
        <v>69</v>
      </c>
      <c r="AU141" s="185" t="s">
        <v>78</v>
      </c>
      <c r="AY141" s="184" t="s">
        <v>131</v>
      </c>
      <c r="BK141" s="186">
        <f>SUM(BK142:BK160)</f>
        <v>0</v>
      </c>
    </row>
    <row r="142" spans="2:65" s="1" customFormat="1" ht="16.5" customHeight="1">
      <c r="B142" s="38"/>
      <c r="C142" s="190" t="s">
        <v>299</v>
      </c>
      <c r="D142" s="190" t="s">
        <v>134</v>
      </c>
      <c r="E142" s="191" t="s">
        <v>724</v>
      </c>
      <c r="F142" s="192" t="s">
        <v>725</v>
      </c>
      <c r="G142" s="193" t="s">
        <v>144</v>
      </c>
      <c r="H142" s="194">
        <v>6</v>
      </c>
      <c r="I142" s="195"/>
      <c r="J142" s="196">
        <f>ROUND(I142*H142,2)</f>
        <v>0</v>
      </c>
      <c r="K142" s="192" t="s">
        <v>138</v>
      </c>
      <c r="L142" s="58"/>
      <c r="M142" s="197" t="s">
        <v>21</v>
      </c>
      <c r="N142" s="198" t="s">
        <v>41</v>
      </c>
      <c r="O142" s="39"/>
      <c r="P142" s="199">
        <f>O142*H142</f>
        <v>0</v>
      </c>
      <c r="Q142" s="199">
        <v>0</v>
      </c>
      <c r="R142" s="199">
        <f>Q142*H142</f>
        <v>0</v>
      </c>
      <c r="S142" s="199">
        <v>1.695E-2</v>
      </c>
      <c r="T142" s="200">
        <f>S142*H142</f>
        <v>0.1017</v>
      </c>
      <c r="AR142" s="21" t="s">
        <v>139</v>
      </c>
      <c r="AT142" s="21" t="s">
        <v>134</v>
      </c>
      <c r="AU142" s="21" t="s">
        <v>80</v>
      </c>
      <c r="AY142" s="21" t="s">
        <v>131</v>
      </c>
      <c r="BE142" s="201">
        <f>IF(N142="základní",J142,0)</f>
        <v>0</v>
      </c>
      <c r="BF142" s="201">
        <f>IF(N142="snížená",J142,0)</f>
        <v>0</v>
      </c>
      <c r="BG142" s="201">
        <f>IF(N142="zákl. přenesená",J142,0)</f>
        <v>0</v>
      </c>
      <c r="BH142" s="201">
        <f>IF(N142="sníž. přenesená",J142,0)</f>
        <v>0</v>
      </c>
      <c r="BI142" s="201">
        <f>IF(N142="nulová",J142,0)</f>
        <v>0</v>
      </c>
      <c r="BJ142" s="21" t="s">
        <v>78</v>
      </c>
      <c r="BK142" s="201">
        <f>ROUND(I142*H142,2)</f>
        <v>0</v>
      </c>
      <c r="BL142" s="21" t="s">
        <v>139</v>
      </c>
      <c r="BM142" s="21" t="s">
        <v>726</v>
      </c>
    </row>
    <row r="143" spans="2:65" s="1" customFormat="1" ht="27">
      <c r="B143" s="38"/>
      <c r="C143" s="60"/>
      <c r="D143" s="214" t="s">
        <v>207</v>
      </c>
      <c r="E143" s="60"/>
      <c r="F143" s="228" t="s">
        <v>727</v>
      </c>
      <c r="G143" s="60"/>
      <c r="H143" s="60"/>
      <c r="I143" s="160"/>
      <c r="J143" s="60"/>
      <c r="K143" s="60"/>
      <c r="L143" s="58"/>
      <c r="M143" s="227"/>
      <c r="N143" s="39"/>
      <c r="O143" s="39"/>
      <c r="P143" s="39"/>
      <c r="Q143" s="39"/>
      <c r="R143" s="39"/>
      <c r="S143" s="39"/>
      <c r="T143" s="75"/>
      <c r="AT143" s="21" t="s">
        <v>207</v>
      </c>
      <c r="AU143" s="21" t="s">
        <v>80</v>
      </c>
    </row>
    <row r="144" spans="2:65" s="1" customFormat="1" ht="25.5" customHeight="1">
      <c r="B144" s="38"/>
      <c r="C144" s="190" t="s">
        <v>303</v>
      </c>
      <c r="D144" s="190" t="s">
        <v>134</v>
      </c>
      <c r="E144" s="191" t="s">
        <v>728</v>
      </c>
      <c r="F144" s="192" t="s">
        <v>729</v>
      </c>
      <c r="G144" s="193" t="s">
        <v>144</v>
      </c>
      <c r="H144" s="194">
        <v>1.7</v>
      </c>
      <c r="I144" s="195"/>
      <c r="J144" s="196">
        <f t="shared" ref="J144:J160" si="20">ROUND(I144*H144,2)</f>
        <v>0</v>
      </c>
      <c r="K144" s="192" t="s">
        <v>138</v>
      </c>
      <c r="L144" s="58"/>
      <c r="M144" s="197" t="s">
        <v>21</v>
      </c>
      <c r="N144" s="198" t="s">
        <v>41</v>
      </c>
      <c r="O144" s="39"/>
      <c r="P144" s="199">
        <f t="shared" ref="P144:P160" si="21">O144*H144</f>
        <v>0</v>
      </c>
      <c r="Q144" s="199">
        <v>0</v>
      </c>
      <c r="R144" s="199">
        <f t="shared" ref="R144:R160" si="22">Q144*H144</f>
        <v>0</v>
      </c>
      <c r="S144" s="199">
        <v>0</v>
      </c>
      <c r="T144" s="200">
        <f t="shared" ref="T144:T160" si="23">S144*H144</f>
        <v>0</v>
      </c>
      <c r="AR144" s="21" t="s">
        <v>139</v>
      </c>
      <c r="AT144" s="21" t="s">
        <v>134</v>
      </c>
      <c r="AU144" s="21" t="s">
        <v>80</v>
      </c>
      <c r="AY144" s="21" t="s">
        <v>131</v>
      </c>
      <c r="BE144" s="201">
        <f t="shared" ref="BE144:BE160" si="24">IF(N144="základní",J144,0)</f>
        <v>0</v>
      </c>
      <c r="BF144" s="201">
        <f t="shared" ref="BF144:BF160" si="25">IF(N144="snížená",J144,0)</f>
        <v>0</v>
      </c>
      <c r="BG144" s="201">
        <f t="shared" ref="BG144:BG160" si="26">IF(N144="zákl. přenesená",J144,0)</f>
        <v>0</v>
      </c>
      <c r="BH144" s="201">
        <f t="shared" ref="BH144:BH160" si="27">IF(N144="sníž. přenesená",J144,0)</f>
        <v>0</v>
      </c>
      <c r="BI144" s="201">
        <f t="shared" ref="BI144:BI160" si="28">IF(N144="nulová",J144,0)</f>
        <v>0</v>
      </c>
      <c r="BJ144" s="21" t="s">
        <v>78</v>
      </c>
      <c r="BK144" s="201">
        <f t="shared" ref="BK144:BK160" si="29">ROUND(I144*H144,2)</f>
        <v>0</v>
      </c>
      <c r="BL144" s="21" t="s">
        <v>139</v>
      </c>
      <c r="BM144" s="21" t="s">
        <v>730</v>
      </c>
    </row>
    <row r="145" spans="2:65" s="1" customFormat="1" ht="25.5" customHeight="1">
      <c r="B145" s="38"/>
      <c r="C145" s="190" t="s">
        <v>307</v>
      </c>
      <c r="D145" s="190" t="s">
        <v>134</v>
      </c>
      <c r="E145" s="191" t="s">
        <v>731</v>
      </c>
      <c r="F145" s="192" t="s">
        <v>732</v>
      </c>
      <c r="G145" s="193" t="s">
        <v>144</v>
      </c>
      <c r="H145" s="194">
        <v>2</v>
      </c>
      <c r="I145" s="195"/>
      <c r="J145" s="196">
        <f t="shared" si="20"/>
        <v>0</v>
      </c>
      <c r="K145" s="192" t="s">
        <v>138</v>
      </c>
      <c r="L145" s="58"/>
      <c r="M145" s="197" t="s">
        <v>21</v>
      </c>
      <c r="N145" s="198" t="s">
        <v>41</v>
      </c>
      <c r="O145" s="39"/>
      <c r="P145" s="199">
        <f t="shared" si="21"/>
        <v>0</v>
      </c>
      <c r="Q145" s="199">
        <v>0</v>
      </c>
      <c r="R145" s="199">
        <f t="shared" si="22"/>
        <v>0</v>
      </c>
      <c r="S145" s="199">
        <v>7.62E-3</v>
      </c>
      <c r="T145" s="200">
        <f t="shared" si="23"/>
        <v>1.524E-2</v>
      </c>
      <c r="AR145" s="21" t="s">
        <v>139</v>
      </c>
      <c r="AT145" s="21" t="s">
        <v>134</v>
      </c>
      <c r="AU145" s="21" t="s">
        <v>80</v>
      </c>
      <c r="AY145" s="21" t="s">
        <v>131</v>
      </c>
      <c r="BE145" s="201">
        <f t="shared" si="24"/>
        <v>0</v>
      </c>
      <c r="BF145" s="201">
        <f t="shared" si="25"/>
        <v>0</v>
      </c>
      <c r="BG145" s="201">
        <f t="shared" si="26"/>
        <v>0</v>
      </c>
      <c r="BH145" s="201">
        <f t="shared" si="27"/>
        <v>0</v>
      </c>
      <c r="BI145" s="201">
        <f t="shared" si="28"/>
        <v>0</v>
      </c>
      <c r="BJ145" s="21" t="s">
        <v>78</v>
      </c>
      <c r="BK145" s="201">
        <f t="shared" si="29"/>
        <v>0</v>
      </c>
      <c r="BL145" s="21" t="s">
        <v>139</v>
      </c>
      <c r="BM145" s="21" t="s">
        <v>733</v>
      </c>
    </row>
    <row r="146" spans="2:65" s="1" customFormat="1" ht="16.5" customHeight="1">
      <c r="B146" s="38"/>
      <c r="C146" s="190" t="s">
        <v>311</v>
      </c>
      <c r="D146" s="190" t="s">
        <v>134</v>
      </c>
      <c r="E146" s="191" t="s">
        <v>734</v>
      </c>
      <c r="F146" s="192" t="s">
        <v>735</v>
      </c>
      <c r="G146" s="193" t="s">
        <v>144</v>
      </c>
      <c r="H146" s="194">
        <v>3.6</v>
      </c>
      <c r="I146" s="195"/>
      <c r="J146" s="196">
        <f t="shared" si="20"/>
        <v>0</v>
      </c>
      <c r="K146" s="192" t="s">
        <v>138</v>
      </c>
      <c r="L146" s="58"/>
      <c r="M146" s="197" t="s">
        <v>21</v>
      </c>
      <c r="N146" s="198" t="s">
        <v>41</v>
      </c>
      <c r="O146" s="39"/>
      <c r="P146" s="199">
        <f t="shared" si="21"/>
        <v>0</v>
      </c>
      <c r="Q146" s="199">
        <v>0</v>
      </c>
      <c r="R146" s="199">
        <f t="shared" si="22"/>
        <v>0</v>
      </c>
      <c r="S146" s="199">
        <v>7.5399999999999998E-3</v>
      </c>
      <c r="T146" s="200">
        <f t="shared" si="23"/>
        <v>2.7144000000000001E-2</v>
      </c>
      <c r="AR146" s="21" t="s">
        <v>139</v>
      </c>
      <c r="AT146" s="21" t="s">
        <v>134</v>
      </c>
      <c r="AU146" s="21" t="s">
        <v>80</v>
      </c>
      <c r="AY146" s="21" t="s">
        <v>131</v>
      </c>
      <c r="BE146" s="201">
        <f t="shared" si="24"/>
        <v>0</v>
      </c>
      <c r="BF146" s="201">
        <f t="shared" si="25"/>
        <v>0</v>
      </c>
      <c r="BG146" s="201">
        <f t="shared" si="26"/>
        <v>0</v>
      </c>
      <c r="BH146" s="201">
        <f t="shared" si="27"/>
        <v>0</v>
      </c>
      <c r="BI146" s="201">
        <f t="shared" si="28"/>
        <v>0</v>
      </c>
      <c r="BJ146" s="21" t="s">
        <v>78</v>
      </c>
      <c r="BK146" s="201">
        <f t="shared" si="29"/>
        <v>0</v>
      </c>
      <c r="BL146" s="21" t="s">
        <v>139</v>
      </c>
      <c r="BM146" s="21" t="s">
        <v>736</v>
      </c>
    </row>
    <row r="147" spans="2:65" s="1" customFormat="1" ht="25.5" customHeight="1">
      <c r="B147" s="38"/>
      <c r="C147" s="190" t="s">
        <v>315</v>
      </c>
      <c r="D147" s="190" t="s">
        <v>134</v>
      </c>
      <c r="E147" s="191" t="s">
        <v>737</v>
      </c>
      <c r="F147" s="192" t="s">
        <v>738</v>
      </c>
      <c r="G147" s="193" t="s">
        <v>229</v>
      </c>
      <c r="H147" s="194">
        <v>2</v>
      </c>
      <c r="I147" s="195"/>
      <c r="J147" s="196">
        <f t="shared" si="20"/>
        <v>0</v>
      </c>
      <c r="K147" s="192" t="s">
        <v>138</v>
      </c>
      <c r="L147" s="58"/>
      <c r="M147" s="197" t="s">
        <v>21</v>
      </c>
      <c r="N147" s="198" t="s">
        <v>41</v>
      </c>
      <c r="O147" s="39"/>
      <c r="P147" s="199">
        <f t="shared" si="21"/>
        <v>0</v>
      </c>
      <c r="Q147" s="199">
        <v>0</v>
      </c>
      <c r="R147" s="199">
        <f t="shared" si="22"/>
        <v>0</v>
      </c>
      <c r="S147" s="199">
        <v>0.13100000000000001</v>
      </c>
      <c r="T147" s="200">
        <f t="shared" si="23"/>
        <v>0.26200000000000001</v>
      </c>
      <c r="AR147" s="21" t="s">
        <v>139</v>
      </c>
      <c r="AT147" s="21" t="s">
        <v>134</v>
      </c>
      <c r="AU147" s="21" t="s">
        <v>80</v>
      </c>
      <c r="AY147" s="21" t="s">
        <v>131</v>
      </c>
      <c r="BE147" s="201">
        <f t="shared" si="24"/>
        <v>0</v>
      </c>
      <c r="BF147" s="201">
        <f t="shared" si="25"/>
        <v>0</v>
      </c>
      <c r="BG147" s="201">
        <f t="shared" si="26"/>
        <v>0</v>
      </c>
      <c r="BH147" s="201">
        <f t="shared" si="27"/>
        <v>0</v>
      </c>
      <c r="BI147" s="201">
        <f t="shared" si="28"/>
        <v>0</v>
      </c>
      <c r="BJ147" s="21" t="s">
        <v>78</v>
      </c>
      <c r="BK147" s="201">
        <f t="shared" si="29"/>
        <v>0</v>
      </c>
      <c r="BL147" s="21" t="s">
        <v>139</v>
      </c>
      <c r="BM147" s="21" t="s">
        <v>739</v>
      </c>
    </row>
    <row r="148" spans="2:65" s="1" customFormat="1" ht="16.5" customHeight="1">
      <c r="B148" s="38"/>
      <c r="C148" s="190" t="s">
        <v>319</v>
      </c>
      <c r="D148" s="190" t="s">
        <v>134</v>
      </c>
      <c r="E148" s="191" t="s">
        <v>740</v>
      </c>
      <c r="F148" s="192" t="s">
        <v>741</v>
      </c>
      <c r="G148" s="193" t="s">
        <v>229</v>
      </c>
      <c r="H148" s="194">
        <v>1</v>
      </c>
      <c r="I148" s="195"/>
      <c r="J148" s="196">
        <f t="shared" si="20"/>
        <v>0</v>
      </c>
      <c r="K148" s="192" t="s">
        <v>21</v>
      </c>
      <c r="L148" s="58"/>
      <c r="M148" s="197" t="s">
        <v>21</v>
      </c>
      <c r="N148" s="198" t="s">
        <v>41</v>
      </c>
      <c r="O148" s="39"/>
      <c r="P148" s="199">
        <f t="shared" si="21"/>
        <v>0</v>
      </c>
      <c r="Q148" s="199">
        <v>0</v>
      </c>
      <c r="R148" s="199">
        <f t="shared" si="22"/>
        <v>0</v>
      </c>
      <c r="S148" s="199">
        <v>0</v>
      </c>
      <c r="T148" s="200">
        <f t="shared" si="23"/>
        <v>0</v>
      </c>
      <c r="AR148" s="21" t="s">
        <v>139</v>
      </c>
      <c r="AT148" s="21" t="s">
        <v>134</v>
      </c>
      <c r="AU148" s="21" t="s">
        <v>80</v>
      </c>
      <c r="AY148" s="21" t="s">
        <v>131</v>
      </c>
      <c r="BE148" s="201">
        <f t="shared" si="24"/>
        <v>0</v>
      </c>
      <c r="BF148" s="201">
        <f t="shared" si="25"/>
        <v>0</v>
      </c>
      <c r="BG148" s="201">
        <f t="shared" si="26"/>
        <v>0</v>
      </c>
      <c r="BH148" s="201">
        <f t="shared" si="27"/>
        <v>0</v>
      </c>
      <c r="BI148" s="201">
        <f t="shared" si="28"/>
        <v>0</v>
      </c>
      <c r="BJ148" s="21" t="s">
        <v>78</v>
      </c>
      <c r="BK148" s="201">
        <f t="shared" si="29"/>
        <v>0</v>
      </c>
      <c r="BL148" s="21" t="s">
        <v>139</v>
      </c>
      <c r="BM148" s="21" t="s">
        <v>742</v>
      </c>
    </row>
    <row r="149" spans="2:65" s="1" customFormat="1" ht="16.5" customHeight="1">
      <c r="B149" s="38"/>
      <c r="C149" s="190" t="s">
        <v>323</v>
      </c>
      <c r="D149" s="190" t="s">
        <v>134</v>
      </c>
      <c r="E149" s="191" t="s">
        <v>743</v>
      </c>
      <c r="F149" s="192" t="s">
        <v>594</v>
      </c>
      <c r="G149" s="193" t="s">
        <v>229</v>
      </c>
      <c r="H149" s="194">
        <v>1</v>
      </c>
      <c r="I149" s="195"/>
      <c r="J149" s="196">
        <f t="shared" si="20"/>
        <v>0</v>
      </c>
      <c r="K149" s="192" t="s">
        <v>21</v>
      </c>
      <c r="L149" s="58"/>
      <c r="M149" s="197" t="s">
        <v>21</v>
      </c>
      <c r="N149" s="198" t="s">
        <v>41</v>
      </c>
      <c r="O149" s="39"/>
      <c r="P149" s="199">
        <f t="shared" si="21"/>
        <v>0</v>
      </c>
      <c r="Q149" s="199">
        <v>0</v>
      </c>
      <c r="R149" s="199">
        <f t="shared" si="22"/>
        <v>0</v>
      </c>
      <c r="S149" s="199">
        <v>0</v>
      </c>
      <c r="T149" s="200">
        <f t="shared" si="23"/>
        <v>0</v>
      </c>
      <c r="AR149" s="21" t="s">
        <v>139</v>
      </c>
      <c r="AT149" s="21" t="s">
        <v>134</v>
      </c>
      <c r="AU149" s="21" t="s">
        <v>80</v>
      </c>
      <c r="AY149" s="21" t="s">
        <v>131</v>
      </c>
      <c r="BE149" s="201">
        <f t="shared" si="24"/>
        <v>0</v>
      </c>
      <c r="BF149" s="201">
        <f t="shared" si="25"/>
        <v>0</v>
      </c>
      <c r="BG149" s="201">
        <f t="shared" si="26"/>
        <v>0</v>
      </c>
      <c r="BH149" s="201">
        <f t="shared" si="27"/>
        <v>0</v>
      </c>
      <c r="BI149" s="201">
        <f t="shared" si="28"/>
        <v>0</v>
      </c>
      <c r="BJ149" s="21" t="s">
        <v>78</v>
      </c>
      <c r="BK149" s="201">
        <f t="shared" si="29"/>
        <v>0</v>
      </c>
      <c r="BL149" s="21" t="s">
        <v>139</v>
      </c>
      <c r="BM149" s="21" t="s">
        <v>744</v>
      </c>
    </row>
    <row r="150" spans="2:65" s="1" customFormat="1" ht="16.5" customHeight="1">
      <c r="B150" s="38"/>
      <c r="C150" s="190" t="s">
        <v>327</v>
      </c>
      <c r="D150" s="190" t="s">
        <v>134</v>
      </c>
      <c r="E150" s="191" t="s">
        <v>745</v>
      </c>
      <c r="F150" s="192" t="s">
        <v>594</v>
      </c>
      <c r="G150" s="193" t="s">
        <v>229</v>
      </c>
      <c r="H150" s="194">
        <v>1</v>
      </c>
      <c r="I150" s="195"/>
      <c r="J150" s="196">
        <f t="shared" si="20"/>
        <v>0</v>
      </c>
      <c r="K150" s="192" t="s">
        <v>21</v>
      </c>
      <c r="L150" s="58"/>
      <c r="M150" s="197" t="s">
        <v>21</v>
      </c>
      <c r="N150" s="198" t="s">
        <v>41</v>
      </c>
      <c r="O150" s="39"/>
      <c r="P150" s="199">
        <f t="shared" si="21"/>
        <v>0</v>
      </c>
      <c r="Q150" s="199">
        <v>0</v>
      </c>
      <c r="R150" s="199">
        <f t="shared" si="22"/>
        <v>0</v>
      </c>
      <c r="S150" s="199">
        <v>0</v>
      </c>
      <c r="T150" s="200">
        <f t="shared" si="23"/>
        <v>0</v>
      </c>
      <c r="AR150" s="21" t="s">
        <v>139</v>
      </c>
      <c r="AT150" s="21" t="s">
        <v>134</v>
      </c>
      <c r="AU150" s="21" t="s">
        <v>80</v>
      </c>
      <c r="AY150" s="21" t="s">
        <v>131</v>
      </c>
      <c r="BE150" s="201">
        <f t="shared" si="24"/>
        <v>0</v>
      </c>
      <c r="BF150" s="201">
        <f t="shared" si="25"/>
        <v>0</v>
      </c>
      <c r="BG150" s="201">
        <f t="shared" si="26"/>
        <v>0</v>
      </c>
      <c r="BH150" s="201">
        <f t="shared" si="27"/>
        <v>0</v>
      </c>
      <c r="BI150" s="201">
        <f t="shared" si="28"/>
        <v>0</v>
      </c>
      <c r="BJ150" s="21" t="s">
        <v>78</v>
      </c>
      <c r="BK150" s="201">
        <f t="shared" si="29"/>
        <v>0</v>
      </c>
      <c r="BL150" s="21" t="s">
        <v>139</v>
      </c>
      <c r="BM150" s="21" t="s">
        <v>746</v>
      </c>
    </row>
    <row r="151" spans="2:65" s="1" customFormat="1" ht="16.5" customHeight="1">
      <c r="B151" s="38"/>
      <c r="C151" s="190" t="s">
        <v>331</v>
      </c>
      <c r="D151" s="190" t="s">
        <v>134</v>
      </c>
      <c r="E151" s="191" t="s">
        <v>747</v>
      </c>
      <c r="F151" s="192" t="s">
        <v>594</v>
      </c>
      <c r="G151" s="193" t="s">
        <v>229</v>
      </c>
      <c r="H151" s="194">
        <v>1</v>
      </c>
      <c r="I151" s="195"/>
      <c r="J151" s="196">
        <f t="shared" si="20"/>
        <v>0</v>
      </c>
      <c r="K151" s="192" t="s">
        <v>21</v>
      </c>
      <c r="L151" s="58"/>
      <c r="M151" s="197" t="s">
        <v>21</v>
      </c>
      <c r="N151" s="198" t="s">
        <v>41</v>
      </c>
      <c r="O151" s="39"/>
      <c r="P151" s="199">
        <f t="shared" si="21"/>
        <v>0</v>
      </c>
      <c r="Q151" s="199">
        <v>0</v>
      </c>
      <c r="R151" s="199">
        <f t="shared" si="22"/>
        <v>0</v>
      </c>
      <c r="S151" s="199">
        <v>0</v>
      </c>
      <c r="T151" s="200">
        <f t="shared" si="23"/>
        <v>0</v>
      </c>
      <c r="AR151" s="21" t="s">
        <v>139</v>
      </c>
      <c r="AT151" s="21" t="s">
        <v>134</v>
      </c>
      <c r="AU151" s="21" t="s">
        <v>80</v>
      </c>
      <c r="AY151" s="21" t="s">
        <v>131</v>
      </c>
      <c r="BE151" s="201">
        <f t="shared" si="24"/>
        <v>0</v>
      </c>
      <c r="BF151" s="201">
        <f t="shared" si="25"/>
        <v>0</v>
      </c>
      <c r="BG151" s="201">
        <f t="shared" si="26"/>
        <v>0</v>
      </c>
      <c r="BH151" s="201">
        <f t="shared" si="27"/>
        <v>0</v>
      </c>
      <c r="BI151" s="201">
        <f t="shared" si="28"/>
        <v>0</v>
      </c>
      <c r="BJ151" s="21" t="s">
        <v>78</v>
      </c>
      <c r="BK151" s="201">
        <f t="shared" si="29"/>
        <v>0</v>
      </c>
      <c r="BL151" s="21" t="s">
        <v>139</v>
      </c>
      <c r="BM151" s="21" t="s">
        <v>748</v>
      </c>
    </row>
    <row r="152" spans="2:65" s="1" customFormat="1" ht="16.5" customHeight="1">
      <c r="B152" s="38"/>
      <c r="C152" s="190" t="s">
        <v>335</v>
      </c>
      <c r="D152" s="190" t="s">
        <v>134</v>
      </c>
      <c r="E152" s="191" t="s">
        <v>749</v>
      </c>
      <c r="F152" s="192" t="s">
        <v>594</v>
      </c>
      <c r="G152" s="193" t="s">
        <v>229</v>
      </c>
      <c r="H152" s="194">
        <v>1</v>
      </c>
      <c r="I152" s="195"/>
      <c r="J152" s="196">
        <f t="shared" si="20"/>
        <v>0</v>
      </c>
      <c r="K152" s="192" t="s">
        <v>21</v>
      </c>
      <c r="L152" s="58"/>
      <c r="M152" s="197" t="s">
        <v>21</v>
      </c>
      <c r="N152" s="198" t="s">
        <v>41</v>
      </c>
      <c r="O152" s="39"/>
      <c r="P152" s="199">
        <f t="shared" si="21"/>
        <v>0</v>
      </c>
      <c r="Q152" s="199">
        <v>0</v>
      </c>
      <c r="R152" s="199">
        <f t="shared" si="22"/>
        <v>0</v>
      </c>
      <c r="S152" s="199">
        <v>0</v>
      </c>
      <c r="T152" s="200">
        <f t="shared" si="23"/>
        <v>0</v>
      </c>
      <c r="AR152" s="21" t="s">
        <v>139</v>
      </c>
      <c r="AT152" s="21" t="s">
        <v>134</v>
      </c>
      <c r="AU152" s="21" t="s">
        <v>80</v>
      </c>
      <c r="AY152" s="21" t="s">
        <v>131</v>
      </c>
      <c r="BE152" s="201">
        <f t="shared" si="24"/>
        <v>0</v>
      </c>
      <c r="BF152" s="201">
        <f t="shared" si="25"/>
        <v>0</v>
      </c>
      <c r="BG152" s="201">
        <f t="shared" si="26"/>
        <v>0</v>
      </c>
      <c r="BH152" s="201">
        <f t="shared" si="27"/>
        <v>0</v>
      </c>
      <c r="BI152" s="201">
        <f t="shared" si="28"/>
        <v>0</v>
      </c>
      <c r="BJ152" s="21" t="s">
        <v>78</v>
      </c>
      <c r="BK152" s="201">
        <f t="shared" si="29"/>
        <v>0</v>
      </c>
      <c r="BL152" s="21" t="s">
        <v>139</v>
      </c>
      <c r="BM152" s="21" t="s">
        <v>750</v>
      </c>
    </row>
    <row r="153" spans="2:65" s="1" customFormat="1" ht="16.5" customHeight="1">
      <c r="B153" s="38"/>
      <c r="C153" s="190" t="s">
        <v>339</v>
      </c>
      <c r="D153" s="190" t="s">
        <v>134</v>
      </c>
      <c r="E153" s="191" t="s">
        <v>751</v>
      </c>
      <c r="F153" s="192" t="s">
        <v>594</v>
      </c>
      <c r="G153" s="193" t="s">
        <v>229</v>
      </c>
      <c r="H153" s="194">
        <v>1</v>
      </c>
      <c r="I153" s="195"/>
      <c r="J153" s="196">
        <f t="shared" si="20"/>
        <v>0</v>
      </c>
      <c r="K153" s="192" t="s">
        <v>21</v>
      </c>
      <c r="L153" s="58"/>
      <c r="M153" s="197" t="s">
        <v>21</v>
      </c>
      <c r="N153" s="198" t="s">
        <v>41</v>
      </c>
      <c r="O153" s="39"/>
      <c r="P153" s="199">
        <f t="shared" si="21"/>
        <v>0</v>
      </c>
      <c r="Q153" s="199">
        <v>0</v>
      </c>
      <c r="R153" s="199">
        <f t="shared" si="22"/>
        <v>0</v>
      </c>
      <c r="S153" s="199">
        <v>0</v>
      </c>
      <c r="T153" s="200">
        <f t="shared" si="23"/>
        <v>0</v>
      </c>
      <c r="AR153" s="21" t="s">
        <v>139</v>
      </c>
      <c r="AT153" s="21" t="s">
        <v>134</v>
      </c>
      <c r="AU153" s="21" t="s">
        <v>80</v>
      </c>
      <c r="AY153" s="21" t="s">
        <v>131</v>
      </c>
      <c r="BE153" s="201">
        <f t="shared" si="24"/>
        <v>0</v>
      </c>
      <c r="BF153" s="201">
        <f t="shared" si="25"/>
        <v>0</v>
      </c>
      <c r="BG153" s="201">
        <f t="shared" si="26"/>
        <v>0</v>
      </c>
      <c r="BH153" s="201">
        <f t="shared" si="27"/>
        <v>0</v>
      </c>
      <c r="BI153" s="201">
        <f t="shared" si="28"/>
        <v>0</v>
      </c>
      <c r="BJ153" s="21" t="s">
        <v>78</v>
      </c>
      <c r="BK153" s="201">
        <f t="shared" si="29"/>
        <v>0</v>
      </c>
      <c r="BL153" s="21" t="s">
        <v>139</v>
      </c>
      <c r="BM153" s="21" t="s">
        <v>752</v>
      </c>
    </row>
    <row r="154" spans="2:65" s="1" customFormat="1" ht="16.5" customHeight="1">
      <c r="B154" s="38"/>
      <c r="C154" s="190" t="s">
        <v>343</v>
      </c>
      <c r="D154" s="190" t="s">
        <v>134</v>
      </c>
      <c r="E154" s="191" t="s">
        <v>753</v>
      </c>
      <c r="F154" s="192" t="s">
        <v>594</v>
      </c>
      <c r="G154" s="193" t="s">
        <v>229</v>
      </c>
      <c r="H154" s="194">
        <v>1</v>
      </c>
      <c r="I154" s="195"/>
      <c r="J154" s="196">
        <f t="shared" si="20"/>
        <v>0</v>
      </c>
      <c r="K154" s="192" t="s">
        <v>21</v>
      </c>
      <c r="L154" s="58"/>
      <c r="M154" s="197" t="s">
        <v>21</v>
      </c>
      <c r="N154" s="198" t="s">
        <v>41</v>
      </c>
      <c r="O154" s="39"/>
      <c r="P154" s="199">
        <f t="shared" si="21"/>
        <v>0</v>
      </c>
      <c r="Q154" s="199">
        <v>0</v>
      </c>
      <c r="R154" s="199">
        <f t="shared" si="22"/>
        <v>0</v>
      </c>
      <c r="S154" s="199">
        <v>0</v>
      </c>
      <c r="T154" s="200">
        <f t="shared" si="23"/>
        <v>0</v>
      </c>
      <c r="AR154" s="21" t="s">
        <v>139</v>
      </c>
      <c r="AT154" s="21" t="s">
        <v>134</v>
      </c>
      <c r="AU154" s="21" t="s">
        <v>80</v>
      </c>
      <c r="AY154" s="21" t="s">
        <v>131</v>
      </c>
      <c r="BE154" s="201">
        <f t="shared" si="24"/>
        <v>0</v>
      </c>
      <c r="BF154" s="201">
        <f t="shared" si="25"/>
        <v>0</v>
      </c>
      <c r="BG154" s="201">
        <f t="shared" si="26"/>
        <v>0</v>
      </c>
      <c r="BH154" s="201">
        <f t="shared" si="27"/>
        <v>0</v>
      </c>
      <c r="BI154" s="201">
        <f t="shared" si="28"/>
        <v>0</v>
      </c>
      <c r="BJ154" s="21" t="s">
        <v>78</v>
      </c>
      <c r="BK154" s="201">
        <f t="shared" si="29"/>
        <v>0</v>
      </c>
      <c r="BL154" s="21" t="s">
        <v>139</v>
      </c>
      <c r="BM154" s="21" t="s">
        <v>754</v>
      </c>
    </row>
    <row r="155" spans="2:65" s="1" customFormat="1" ht="16.5" customHeight="1">
      <c r="B155" s="38"/>
      <c r="C155" s="190" t="s">
        <v>347</v>
      </c>
      <c r="D155" s="190" t="s">
        <v>134</v>
      </c>
      <c r="E155" s="191" t="s">
        <v>755</v>
      </c>
      <c r="F155" s="192" t="s">
        <v>594</v>
      </c>
      <c r="G155" s="193" t="s">
        <v>229</v>
      </c>
      <c r="H155" s="194">
        <v>1</v>
      </c>
      <c r="I155" s="195"/>
      <c r="J155" s="196">
        <f t="shared" si="20"/>
        <v>0</v>
      </c>
      <c r="K155" s="192" t="s">
        <v>21</v>
      </c>
      <c r="L155" s="58"/>
      <c r="M155" s="197" t="s">
        <v>21</v>
      </c>
      <c r="N155" s="198" t="s">
        <v>41</v>
      </c>
      <c r="O155" s="39"/>
      <c r="P155" s="199">
        <f t="shared" si="21"/>
        <v>0</v>
      </c>
      <c r="Q155" s="199">
        <v>0</v>
      </c>
      <c r="R155" s="199">
        <f t="shared" si="22"/>
        <v>0</v>
      </c>
      <c r="S155" s="199">
        <v>0</v>
      </c>
      <c r="T155" s="200">
        <f t="shared" si="23"/>
        <v>0</v>
      </c>
      <c r="AR155" s="21" t="s">
        <v>139</v>
      </c>
      <c r="AT155" s="21" t="s">
        <v>134</v>
      </c>
      <c r="AU155" s="21" t="s">
        <v>80</v>
      </c>
      <c r="AY155" s="21" t="s">
        <v>131</v>
      </c>
      <c r="BE155" s="201">
        <f t="shared" si="24"/>
        <v>0</v>
      </c>
      <c r="BF155" s="201">
        <f t="shared" si="25"/>
        <v>0</v>
      </c>
      <c r="BG155" s="201">
        <f t="shared" si="26"/>
        <v>0</v>
      </c>
      <c r="BH155" s="201">
        <f t="shared" si="27"/>
        <v>0</v>
      </c>
      <c r="BI155" s="201">
        <f t="shared" si="28"/>
        <v>0</v>
      </c>
      <c r="BJ155" s="21" t="s">
        <v>78</v>
      </c>
      <c r="BK155" s="201">
        <f t="shared" si="29"/>
        <v>0</v>
      </c>
      <c r="BL155" s="21" t="s">
        <v>139</v>
      </c>
      <c r="BM155" s="21" t="s">
        <v>756</v>
      </c>
    </row>
    <row r="156" spans="2:65" s="1" customFormat="1" ht="16.5" customHeight="1">
      <c r="B156" s="38"/>
      <c r="C156" s="190" t="s">
        <v>351</v>
      </c>
      <c r="D156" s="190" t="s">
        <v>134</v>
      </c>
      <c r="E156" s="191" t="s">
        <v>757</v>
      </c>
      <c r="F156" s="192" t="s">
        <v>594</v>
      </c>
      <c r="G156" s="193" t="s">
        <v>229</v>
      </c>
      <c r="H156" s="194">
        <v>1</v>
      </c>
      <c r="I156" s="195"/>
      <c r="J156" s="196">
        <f t="shared" si="20"/>
        <v>0</v>
      </c>
      <c r="K156" s="192" t="s">
        <v>21</v>
      </c>
      <c r="L156" s="58"/>
      <c r="M156" s="197" t="s">
        <v>21</v>
      </c>
      <c r="N156" s="198" t="s">
        <v>41</v>
      </c>
      <c r="O156" s="39"/>
      <c r="P156" s="199">
        <f t="shared" si="21"/>
        <v>0</v>
      </c>
      <c r="Q156" s="199">
        <v>0</v>
      </c>
      <c r="R156" s="199">
        <f t="shared" si="22"/>
        <v>0</v>
      </c>
      <c r="S156" s="199">
        <v>0</v>
      </c>
      <c r="T156" s="200">
        <f t="shared" si="23"/>
        <v>0</v>
      </c>
      <c r="AR156" s="21" t="s">
        <v>139</v>
      </c>
      <c r="AT156" s="21" t="s">
        <v>134</v>
      </c>
      <c r="AU156" s="21" t="s">
        <v>80</v>
      </c>
      <c r="AY156" s="21" t="s">
        <v>131</v>
      </c>
      <c r="BE156" s="201">
        <f t="shared" si="24"/>
        <v>0</v>
      </c>
      <c r="BF156" s="201">
        <f t="shared" si="25"/>
        <v>0</v>
      </c>
      <c r="BG156" s="201">
        <f t="shared" si="26"/>
        <v>0</v>
      </c>
      <c r="BH156" s="201">
        <f t="shared" si="27"/>
        <v>0</v>
      </c>
      <c r="BI156" s="201">
        <f t="shared" si="28"/>
        <v>0</v>
      </c>
      <c r="BJ156" s="21" t="s">
        <v>78</v>
      </c>
      <c r="BK156" s="201">
        <f t="shared" si="29"/>
        <v>0</v>
      </c>
      <c r="BL156" s="21" t="s">
        <v>139</v>
      </c>
      <c r="BM156" s="21" t="s">
        <v>758</v>
      </c>
    </row>
    <row r="157" spans="2:65" s="1" customFormat="1" ht="16.5" customHeight="1">
      <c r="B157" s="38"/>
      <c r="C157" s="190" t="s">
        <v>357</v>
      </c>
      <c r="D157" s="190" t="s">
        <v>134</v>
      </c>
      <c r="E157" s="191" t="s">
        <v>759</v>
      </c>
      <c r="F157" s="192" t="s">
        <v>594</v>
      </c>
      <c r="G157" s="193" t="s">
        <v>229</v>
      </c>
      <c r="H157" s="194">
        <v>1</v>
      </c>
      <c r="I157" s="195"/>
      <c r="J157" s="196">
        <f t="shared" si="20"/>
        <v>0</v>
      </c>
      <c r="K157" s="192" t="s">
        <v>21</v>
      </c>
      <c r="L157" s="58"/>
      <c r="M157" s="197" t="s">
        <v>21</v>
      </c>
      <c r="N157" s="198" t="s">
        <v>41</v>
      </c>
      <c r="O157" s="39"/>
      <c r="P157" s="199">
        <f t="shared" si="21"/>
        <v>0</v>
      </c>
      <c r="Q157" s="199">
        <v>0</v>
      </c>
      <c r="R157" s="199">
        <f t="shared" si="22"/>
        <v>0</v>
      </c>
      <c r="S157" s="199">
        <v>0</v>
      </c>
      <c r="T157" s="200">
        <f t="shared" si="23"/>
        <v>0</v>
      </c>
      <c r="AR157" s="21" t="s">
        <v>139</v>
      </c>
      <c r="AT157" s="21" t="s">
        <v>134</v>
      </c>
      <c r="AU157" s="21" t="s">
        <v>80</v>
      </c>
      <c r="AY157" s="21" t="s">
        <v>131</v>
      </c>
      <c r="BE157" s="201">
        <f t="shared" si="24"/>
        <v>0</v>
      </c>
      <c r="BF157" s="201">
        <f t="shared" si="25"/>
        <v>0</v>
      </c>
      <c r="BG157" s="201">
        <f t="shared" si="26"/>
        <v>0</v>
      </c>
      <c r="BH157" s="201">
        <f t="shared" si="27"/>
        <v>0</v>
      </c>
      <c r="BI157" s="201">
        <f t="shared" si="28"/>
        <v>0</v>
      </c>
      <c r="BJ157" s="21" t="s">
        <v>78</v>
      </c>
      <c r="BK157" s="201">
        <f t="shared" si="29"/>
        <v>0</v>
      </c>
      <c r="BL157" s="21" t="s">
        <v>139</v>
      </c>
      <c r="BM157" s="21" t="s">
        <v>760</v>
      </c>
    </row>
    <row r="158" spans="2:65" s="1" customFormat="1" ht="16.5" customHeight="1">
      <c r="B158" s="38"/>
      <c r="C158" s="190" t="s">
        <v>361</v>
      </c>
      <c r="D158" s="190" t="s">
        <v>134</v>
      </c>
      <c r="E158" s="191" t="s">
        <v>761</v>
      </c>
      <c r="F158" s="192" t="s">
        <v>594</v>
      </c>
      <c r="G158" s="193" t="s">
        <v>229</v>
      </c>
      <c r="H158" s="194">
        <v>1</v>
      </c>
      <c r="I158" s="195"/>
      <c r="J158" s="196">
        <f t="shared" si="20"/>
        <v>0</v>
      </c>
      <c r="K158" s="192" t="s">
        <v>21</v>
      </c>
      <c r="L158" s="58"/>
      <c r="M158" s="197" t="s">
        <v>21</v>
      </c>
      <c r="N158" s="198" t="s">
        <v>41</v>
      </c>
      <c r="O158" s="39"/>
      <c r="P158" s="199">
        <f t="shared" si="21"/>
        <v>0</v>
      </c>
      <c r="Q158" s="199">
        <v>0</v>
      </c>
      <c r="R158" s="199">
        <f t="shared" si="22"/>
        <v>0</v>
      </c>
      <c r="S158" s="199">
        <v>0</v>
      </c>
      <c r="T158" s="200">
        <f t="shared" si="23"/>
        <v>0</v>
      </c>
      <c r="AR158" s="21" t="s">
        <v>139</v>
      </c>
      <c r="AT158" s="21" t="s">
        <v>134</v>
      </c>
      <c r="AU158" s="21" t="s">
        <v>80</v>
      </c>
      <c r="AY158" s="21" t="s">
        <v>131</v>
      </c>
      <c r="BE158" s="201">
        <f t="shared" si="24"/>
        <v>0</v>
      </c>
      <c r="BF158" s="201">
        <f t="shared" si="25"/>
        <v>0</v>
      </c>
      <c r="BG158" s="201">
        <f t="shared" si="26"/>
        <v>0</v>
      </c>
      <c r="BH158" s="201">
        <f t="shared" si="27"/>
        <v>0</v>
      </c>
      <c r="BI158" s="201">
        <f t="shared" si="28"/>
        <v>0</v>
      </c>
      <c r="BJ158" s="21" t="s">
        <v>78</v>
      </c>
      <c r="BK158" s="201">
        <f t="shared" si="29"/>
        <v>0</v>
      </c>
      <c r="BL158" s="21" t="s">
        <v>139</v>
      </c>
      <c r="BM158" s="21" t="s">
        <v>762</v>
      </c>
    </row>
    <row r="159" spans="2:65" s="1" customFormat="1" ht="16.5" customHeight="1">
      <c r="B159" s="38"/>
      <c r="C159" s="190" t="s">
        <v>365</v>
      </c>
      <c r="D159" s="190" t="s">
        <v>134</v>
      </c>
      <c r="E159" s="191" t="s">
        <v>763</v>
      </c>
      <c r="F159" s="192" t="s">
        <v>594</v>
      </c>
      <c r="G159" s="193" t="s">
        <v>229</v>
      </c>
      <c r="H159" s="194">
        <v>1</v>
      </c>
      <c r="I159" s="195"/>
      <c r="J159" s="196">
        <f t="shared" si="20"/>
        <v>0</v>
      </c>
      <c r="K159" s="192" t="s">
        <v>21</v>
      </c>
      <c r="L159" s="58"/>
      <c r="M159" s="197" t="s">
        <v>21</v>
      </c>
      <c r="N159" s="198" t="s">
        <v>41</v>
      </c>
      <c r="O159" s="39"/>
      <c r="P159" s="199">
        <f t="shared" si="21"/>
        <v>0</v>
      </c>
      <c r="Q159" s="199">
        <v>0</v>
      </c>
      <c r="R159" s="199">
        <f t="shared" si="22"/>
        <v>0</v>
      </c>
      <c r="S159" s="199">
        <v>0</v>
      </c>
      <c r="T159" s="200">
        <f t="shared" si="23"/>
        <v>0</v>
      </c>
      <c r="AR159" s="21" t="s">
        <v>139</v>
      </c>
      <c r="AT159" s="21" t="s">
        <v>134</v>
      </c>
      <c r="AU159" s="21" t="s">
        <v>80</v>
      </c>
      <c r="AY159" s="21" t="s">
        <v>131</v>
      </c>
      <c r="BE159" s="201">
        <f t="shared" si="24"/>
        <v>0</v>
      </c>
      <c r="BF159" s="201">
        <f t="shared" si="25"/>
        <v>0</v>
      </c>
      <c r="BG159" s="201">
        <f t="shared" si="26"/>
        <v>0</v>
      </c>
      <c r="BH159" s="201">
        <f t="shared" si="27"/>
        <v>0</v>
      </c>
      <c r="BI159" s="201">
        <f t="shared" si="28"/>
        <v>0</v>
      </c>
      <c r="BJ159" s="21" t="s">
        <v>78</v>
      </c>
      <c r="BK159" s="201">
        <f t="shared" si="29"/>
        <v>0</v>
      </c>
      <c r="BL159" s="21" t="s">
        <v>139</v>
      </c>
      <c r="BM159" s="21" t="s">
        <v>764</v>
      </c>
    </row>
    <row r="160" spans="2:65" s="1" customFormat="1" ht="38.25" customHeight="1">
      <c r="B160" s="38"/>
      <c r="C160" s="190" t="s">
        <v>369</v>
      </c>
      <c r="D160" s="190" t="s">
        <v>134</v>
      </c>
      <c r="E160" s="191" t="s">
        <v>765</v>
      </c>
      <c r="F160" s="192" t="s">
        <v>766</v>
      </c>
      <c r="G160" s="193" t="s">
        <v>170</v>
      </c>
      <c r="H160" s="194">
        <v>0.2</v>
      </c>
      <c r="I160" s="195"/>
      <c r="J160" s="196">
        <f t="shared" si="20"/>
        <v>0</v>
      </c>
      <c r="K160" s="192" t="s">
        <v>138</v>
      </c>
      <c r="L160" s="58"/>
      <c r="M160" s="197" t="s">
        <v>21</v>
      </c>
      <c r="N160" s="198" t="s">
        <v>41</v>
      </c>
      <c r="O160" s="39"/>
      <c r="P160" s="199">
        <f t="shared" si="21"/>
        <v>0</v>
      </c>
      <c r="Q160" s="199">
        <v>0</v>
      </c>
      <c r="R160" s="199">
        <f t="shared" si="22"/>
        <v>0</v>
      </c>
      <c r="S160" s="199">
        <v>0</v>
      </c>
      <c r="T160" s="200">
        <f t="shared" si="23"/>
        <v>0</v>
      </c>
      <c r="AR160" s="21" t="s">
        <v>139</v>
      </c>
      <c r="AT160" s="21" t="s">
        <v>134</v>
      </c>
      <c r="AU160" s="21" t="s">
        <v>80</v>
      </c>
      <c r="AY160" s="21" t="s">
        <v>131</v>
      </c>
      <c r="BE160" s="201">
        <f t="shared" si="24"/>
        <v>0</v>
      </c>
      <c r="BF160" s="201">
        <f t="shared" si="25"/>
        <v>0</v>
      </c>
      <c r="BG160" s="201">
        <f t="shared" si="26"/>
        <v>0</v>
      </c>
      <c r="BH160" s="201">
        <f t="shared" si="27"/>
        <v>0</v>
      </c>
      <c r="BI160" s="201">
        <f t="shared" si="28"/>
        <v>0</v>
      </c>
      <c r="BJ160" s="21" t="s">
        <v>78</v>
      </c>
      <c r="BK160" s="201">
        <f t="shared" si="29"/>
        <v>0</v>
      </c>
      <c r="BL160" s="21" t="s">
        <v>139</v>
      </c>
      <c r="BM160" s="21" t="s">
        <v>767</v>
      </c>
    </row>
    <row r="161" spans="2:65" s="10" customFormat="1" ht="29.85" customHeight="1">
      <c r="B161" s="173"/>
      <c r="C161" s="174"/>
      <c r="D161" s="187" t="s">
        <v>69</v>
      </c>
      <c r="E161" s="188" t="s">
        <v>768</v>
      </c>
      <c r="F161" s="188" t="s">
        <v>769</v>
      </c>
      <c r="G161" s="174"/>
      <c r="H161" s="174"/>
      <c r="I161" s="177"/>
      <c r="J161" s="189">
        <f>BK161</f>
        <v>0</v>
      </c>
      <c r="K161" s="174"/>
      <c r="L161" s="179"/>
      <c r="M161" s="180"/>
      <c r="N161" s="181"/>
      <c r="O161" s="181"/>
      <c r="P161" s="182">
        <f>SUM(P162:P163)</f>
        <v>0</v>
      </c>
      <c r="Q161" s="181"/>
      <c r="R161" s="182">
        <f>SUM(R162:R163)</f>
        <v>6.2345000000000005E-2</v>
      </c>
      <c r="S161" s="181"/>
      <c r="T161" s="183">
        <f>SUM(T162:T163)</f>
        <v>0</v>
      </c>
      <c r="AR161" s="184" t="s">
        <v>80</v>
      </c>
      <c r="AT161" s="185" t="s">
        <v>69</v>
      </c>
      <c r="AU161" s="185" t="s">
        <v>78</v>
      </c>
      <c r="AY161" s="184" t="s">
        <v>131</v>
      </c>
      <c r="BK161" s="186">
        <f>SUM(BK162:BK163)</f>
        <v>0</v>
      </c>
    </row>
    <row r="162" spans="2:65" s="1" customFormat="1" ht="25.5" customHeight="1">
      <c r="B162" s="38"/>
      <c r="C162" s="190" t="s">
        <v>373</v>
      </c>
      <c r="D162" s="190" t="s">
        <v>134</v>
      </c>
      <c r="E162" s="191" t="s">
        <v>770</v>
      </c>
      <c r="F162" s="192" t="s">
        <v>771</v>
      </c>
      <c r="G162" s="193" t="s">
        <v>144</v>
      </c>
      <c r="H162" s="194">
        <v>180.5</v>
      </c>
      <c r="I162" s="195"/>
      <c r="J162" s="196">
        <f>ROUND(I162*H162,2)</f>
        <v>0</v>
      </c>
      <c r="K162" s="192" t="s">
        <v>138</v>
      </c>
      <c r="L162" s="58"/>
      <c r="M162" s="197" t="s">
        <v>21</v>
      </c>
      <c r="N162" s="198" t="s">
        <v>41</v>
      </c>
      <c r="O162" s="39"/>
      <c r="P162" s="199">
        <f>O162*H162</f>
        <v>0</v>
      </c>
      <c r="Q162" s="199">
        <v>2.9E-4</v>
      </c>
      <c r="R162" s="199">
        <f>Q162*H162</f>
        <v>5.2345000000000003E-2</v>
      </c>
      <c r="S162" s="199">
        <v>0</v>
      </c>
      <c r="T162" s="200">
        <f>S162*H162</f>
        <v>0</v>
      </c>
      <c r="AR162" s="21" t="s">
        <v>139</v>
      </c>
      <c r="AT162" s="21" t="s">
        <v>134</v>
      </c>
      <c r="AU162" s="21" t="s">
        <v>80</v>
      </c>
      <c r="AY162" s="21" t="s">
        <v>131</v>
      </c>
      <c r="BE162" s="201">
        <f>IF(N162="základní",J162,0)</f>
        <v>0</v>
      </c>
      <c r="BF162" s="201">
        <f>IF(N162="snížená",J162,0)</f>
        <v>0</v>
      </c>
      <c r="BG162" s="201">
        <f>IF(N162="zákl. přenesená",J162,0)</f>
        <v>0</v>
      </c>
      <c r="BH162" s="201">
        <f>IF(N162="sníž. přenesená",J162,0)</f>
        <v>0</v>
      </c>
      <c r="BI162" s="201">
        <f>IF(N162="nulová",J162,0)</f>
        <v>0</v>
      </c>
      <c r="BJ162" s="21" t="s">
        <v>78</v>
      </c>
      <c r="BK162" s="201">
        <f>ROUND(I162*H162,2)</f>
        <v>0</v>
      </c>
      <c r="BL162" s="21" t="s">
        <v>139</v>
      </c>
      <c r="BM162" s="21" t="s">
        <v>772</v>
      </c>
    </row>
    <row r="163" spans="2:65" s="1" customFormat="1" ht="16.5" customHeight="1">
      <c r="B163" s="38"/>
      <c r="C163" s="202" t="s">
        <v>377</v>
      </c>
      <c r="D163" s="202" t="s">
        <v>141</v>
      </c>
      <c r="E163" s="203" t="s">
        <v>773</v>
      </c>
      <c r="F163" s="204" t="s">
        <v>774</v>
      </c>
      <c r="G163" s="205" t="s">
        <v>229</v>
      </c>
      <c r="H163" s="206">
        <v>1</v>
      </c>
      <c r="I163" s="207"/>
      <c r="J163" s="208">
        <f>ROUND(I163*H163,2)</f>
        <v>0</v>
      </c>
      <c r="K163" s="204" t="s">
        <v>138</v>
      </c>
      <c r="L163" s="209"/>
      <c r="M163" s="210" t="s">
        <v>21</v>
      </c>
      <c r="N163" s="233" t="s">
        <v>41</v>
      </c>
      <c r="O163" s="230"/>
      <c r="P163" s="231">
        <f>O163*H163</f>
        <v>0</v>
      </c>
      <c r="Q163" s="231">
        <v>0.01</v>
      </c>
      <c r="R163" s="231">
        <f>Q163*H163</f>
        <v>0.01</v>
      </c>
      <c r="S163" s="231">
        <v>0</v>
      </c>
      <c r="T163" s="232">
        <f>S163*H163</f>
        <v>0</v>
      </c>
      <c r="AR163" s="21" t="s">
        <v>145</v>
      </c>
      <c r="AT163" s="21" t="s">
        <v>141</v>
      </c>
      <c r="AU163" s="21" t="s">
        <v>80</v>
      </c>
      <c r="AY163" s="21" t="s">
        <v>131</v>
      </c>
      <c r="BE163" s="201">
        <f>IF(N163="základní",J163,0)</f>
        <v>0</v>
      </c>
      <c r="BF163" s="201">
        <f>IF(N163="snížená",J163,0)</f>
        <v>0</v>
      </c>
      <c r="BG163" s="201">
        <f>IF(N163="zákl. přenesená",J163,0)</f>
        <v>0</v>
      </c>
      <c r="BH163" s="201">
        <f>IF(N163="sníž. přenesená",J163,0)</f>
        <v>0</v>
      </c>
      <c r="BI163" s="201">
        <f>IF(N163="nulová",J163,0)</f>
        <v>0</v>
      </c>
      <c r="BJ163" s="21" t="s">
        <v>78</v>
      </c>
      <c r="BK163" s="201">
        <f>ROUND(I163*H163,2)</f>
        <v>0</v>
      </c>
      <c r="BL163" s="21" t="s">
        <v>139</v>
      </c>
      <c r="BM163" s="21" t="s">
        <v>775</v>
      </c>
    </row>
    <row r="164" spans="2:65" s="1" customFormat="1" ht="6.95" customHeight="1">
      <c r="B164" s="53"/>
      <c r="C164" s="54"/>
      <c r="D164" s="54"/>
      <c r="E164" s="54"/>
      <c r="F164" s="54"/>
      <c r="G164" s="54"/>
      <c r="H164" s="54"/>
      <c r="I164" s="136"/>
      <c r="J164" s="54"/>
      <c r="K164" s="54"/>
      <c r="L164" s="58"/>
    </row>
  </sheetData>
  <sheetProtection algorithmName="SHA-512" hashValue="p2pWgE0LBYrYd3xe2nzgr/2ZGoC4YnexdDBpp0FblOtdO4PeniBqUd8i12AZKtTx0t6l2nqrd1WNu9ztcouwaA==" saltValue="V/lZOxg9eH+IvWkK45iKgA==" spinCount="100000" sheet="1" objects="1" scenarios="1" formatCells="0" formatColumns="0" formatRows="0" sort="0" autoFilter="0"/>
  <autoFilter ref="C85:K163"/>
  <mergeCells count="10">
    <mergeCell ref="J51:J52"/>
    <mergeCell ref="E76:H76"/>
    <mergeCell ref="E78:H78"/>
    <mergeCell ref="G1:H1"/>
    <mergeCell ref="L2:V2"/>
    <mergeCell ref="E7:H7"/>
    <mergeCell ref="E9:H9"/>
    <mergeCell ref="E24:H24"/>
    <mergeCell ref="E45:H45"/>
    <mergeCell ref="E47:H47"/>
  </mergeCells>
  <hyperlinks>
    <hyperlink ref="F1:G1" location="C2" display="1) Krycí list soupisu"/>
    <hyperlink ref="G1:H1" location="C54" display="2) Rekapitulace"/>
    <hyperlink ref="J1" location="C85" display="3) Soupis prací"/>
    <hyperlink ref="L1:V1" location="'Rekapitulace stavby'!C2" display="Rekapitulace stavby"/>
  </hyperlinks>
  <pageMargins left="0.58333330000000005" right="0.58333330000000005" top="0.58333330000000005" bottom="0.58333330000000005" header="0" footer="0"/>
  <pageSetup paperSize="9" fitToHeight="100" orientation="landscape" blackAndWhite="1" r:id="rId1"/>
  <headerFooter>
    <oddFooter>&amp;CStrana &amp;P z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6"/>
  <sheetViews>
    <sheetView showGridLines="0" zoomScaleNormal="100" workbookViewId="0"/>
  </sheetViews>
  <sheetFormatPr defaultRowHeight="13.5"/>
  <cols>
    <col min="1" max="1" width="8.33203125" style="234" customWidth="1"/>
    <col min="2" max="2" width="1.6640625" style="234" customWidth="1"/>
    <col min="3" max="4" width="5" style="234" customWidth="1"/>
    <col min="5" max="5" width="11.6640625" style="234" customWidth="1"/>
    <col min="6" max="6" width="9.1640625" style="234" customWidth="1"/>
    <col min="7" max="7" width="5" style="234" customWidth="1"/>
    <col min="8" max="8" width="77.83203125" style="234" customWidth="1"/>
    <col min="9" max="10" width="20" style="234" customWidth="1"/>
    <col min="11" max="11" width="1.6640625" style="234" customWidth="1"/>
  </cols>
  <sheetData>
    <row r="1" spans="2:11" ht="37.5" customHeight="1"/>
    <row r="2" spans="2:11" ht="7.5" customHeight="1">
      <c r="B2" s="235"/>
      <c r="C2" s="236"/>
      <c r="D2" s="236"/>
      <c r="E2" s="236"/>
      <c r="F2" s="236"/>
      <c r="G2" s="236"/>
      <c r="H2" s="236"/>
      <c r="I2" s="236"/>
      <c r="J2" s="236"/>
      <c r="K2" s="237"/>
    </row>
    <row r="3" spans="2:11" s="12" customFormat="1" ht="45" customHeight="1">
      <c r="B3" s="238"/>
      <c r="C3" s="362" t="s">
        <v>776</v>
      </c>
      <c r="D3" s="362"/>
      <c r="E3" s="362"/>
      <c r="F3" s="362"/>
      <c r="G3" s="362"/>
      <c r="H3" s="362"/>
      <c r="I3" s="362"/>
      <c r="J3" s="362"/>
      <c r="K3" s="239"/>
    </row>
    <row r="4" spans="2:11" ht="25.5" customHeight="1">
      <c r="B4" s="240"/>
      <c r="C4" s="366" t="s">
        <v>777</v>
      </c>
      <c r="D4" s="366"/>
      <c r="E4" s="366"/>
      <c r="F4" s="366"/>
      <c r="G4" s="366"/>
      <c r="H4" s="366"/>
      <c r="I4" s="366"/>
      <c r="J4" s="366"/>
      <c r="K4" s="241"/>
    </row>
    <row r="5" spans="2:11" ht="5.25" customHeight="1">
      <c r="B5" s="240"/>
      <c r="C5" s="242"/>
      <c r="D5" s="242"/>
      <c r="E5" s="242"/>
      <c r="F5" s="242"/>
      <c r="G5" s="242"/>
      <c r="H5" s="242"/>
      <c r="I5" s="242"/>
      <c r="J5" s="242"/>
      <c r="K5" s="241"/>
    </row>
    <row r="6" spans="2:11" ht="15" customHeight="1">
      <c r="B6" s="240"/>
      <c r="C6" s="365" t="s">
        <v>778</v>
      </c>
      <c r="D6" s="365"/>
      <c r="E6" s="365"/>
      <c r="F6" s="365"/>
      <c r="G6" s="365"/>
      <c r="H6" s="365"/>
      <c r="I6" s="365"/>
      <c r="J6" s="365"/>
      <c r="K6" s="241"/>
    </row>
    <row r="7" spans="2:11" ht="15" customHeight="1">
      <c r="B7" s="244"/>
      <c r="C7" s="365" t="s">
        <v>779</v>
      </c>
      <c r="D7" s="365"/>
      <c r="E7" s="365"/>
      <c r="F7" s="365"/>
      <c r="G7" s="365"/>
      <c r="H7" s="365"/>
      <c r="I7" s="365"/>
      <c r="J7" s="365"/>
      <c r="K7" s="241"/>
    </row>
    <row r="8" spans="2:11" ht="12.75" customHeight="1">
      <c r="B8" s="244"/>
      <c r="C8" s="243"/>
      <c r="D8" s="243"/>
      <c r="E8" s="243"/>
      <c r="F8" s="243"/>
      <c r="G8" s="243"/>
      <c r="H8" s="243"/>
      <c r="I8" s="243"/>
      <c r="J8" s="243"/>
      <c r="K8" s="241"/>
    </row>
    <row r="9" spans="2:11" ht="15" customHeight="1">
      <c r="B9" s="244"/>
      <c r="C9" s="365" t="s">
        <v>780</v>
      </c>
      <c r="D9" s="365"/>
      <c r="E9" s="365"/>
      <c r="F9" s="365"/>
      <c r="G9" s="365"/>
      <c r="H9" s="365"/>
      <c r="I9" s="365"/>
      <c r="J9" s="365"/>
      <c r="K9" s="241"/>
    </row>
    <row r="10" spans="2:11" ht="15" customHeight="1">
      <c r="B10" s="244"/>
      <c r="C10" s="243"/>
      <c r="D10" s="365" t="s">
        <v>781</v>
      </c>
      <c r="E10" s="365"/>
      <c r="F10" s="365"/>
      <c r="G10" s="365"/>
      <c r="H10" s="365"/>
      <c r="I10" s="365"/>
      <c r="J10" s="365"/>
      <c r="K10" s="241"/>
    </row>
    <row r="11" spans="2:11" ht="15" customHeight="1">
      <c r="B11" s="244"/>
      <c r="C11" s="245"/>
      <c r="D11" s="365" t="s">
        <v>782</v>
      </c>
      <c r="E11" s="365"/>
      <c r="F11" s="365"/>
      <c r="G11" s="365"/>
      <c r="H11" s="365"/>
      <c r="I11" s="365"/>
      <c r="J11" s="365"/>
      <c r="K11" s="241"/>
    </row>
    <row r="12" spans="2:11" ht="12.75" customHeight="1">
      <c r="B12" s="244"/>
      <c r="C12" s="245"/>
      <c r="D12" s="245"/>
      <c r="E12" s="245"/>
      <c r="F12" s="245"/>
      <c r="G12" s="245"/>
      <c r="H12" s="245"/>
      <c r="I12" s="245"/>
      <c r="J12" s="245"/>
      <c r="K12" s="241"/>
    </row>
    <row r="13" spans="2:11" ht="15" customHeight="1">
      <c r="B13" s="244"/>
      <c r="C13" s="245"/>
      <c r="D13" s="365" t="s">
        <v>783</v>
      </c>
      <c r="E13" s="365"/>
      <c r="F13" s="365"/>
      <c r="G13" s="365"/>
      <c r="H13" s="365"/>
      <c r="I13" s="365"/>
      <c r="J13" s="365"/>
      <c r="K13" s="241"/>
    </row>
    <row r="14" spans="2:11" ht="15" customHeight="1">
      <c r="B14" s="244"/>
      <c r="C14" s="245"/>
      <c r="D14" s="365" t="s">
        <v>784</v>
      </c>
      <c r="E14" s="365"/>
      <c r="F14" s="365"/>
      <c r="G14" s="365"/>
      <c r="H14" s="365"/>
      <c r="I14" s="365"/>
      <c r="J14" s="365"/>
      <c r="K14" s="241"/>
    </row>
    <row r="15" spans="2:11" ht="15" customHeight="1">
      <c r="B15" s="244"/>
      <c r="C15" s="245"/>
      <c r="D15" s="365" t="s">
        <v>785</v>
      </c>
      <c r="E15" s="365"/>
      <c r="F15" s="365"/>
      <c r="G15" s="365"/>
      <c r="H15" s="365"/>
      <c r="I15" s="365"/>
      <c r="J15" s="365"/>
      <c r="K15" s="241"/>
    </row>
    <row r="16" spans="2:11" ht="15" customHeight="1">
      <c r="B16" s="244"/>
      <c r="C16" s="245"/>
      <c r="D16" s="245"/>
      <c r="E16" s="246" t="s">
        <v>77</v>
      </c>
      <c r="F16" s="365" t="s">
        <v>786</v>
      </c>
      <c r="G16" s="365"/>
      <c r="H16" s="365"/>
      <c r="I16" s="365"/>
      <c r="J16" s="365"/>
      <c r="K16" s="241"/>
    </row>
    <row r="17" spans="2:11" ht="15" customHeight="1">
      <c r="B17" s="244"/>
      <c r="C17" s="245"/>
      <c r="D17" s="245"/>
      <c r="E17" s="246" t="s">
        <v>787</v>
      </c>
      <c r="F17" s="365" t="s">
        <v>788</v>
      </c>
      <c r="G17" s="365"/>
      <c r="H17" s="365"/>
      <c r="I17" s="365"/>
      <c r="J17" s="365"/>
      <c r="K17" s="241"/>
    </row>
    <row r="18" spans="2:11" ht="15" customHeight="1">
      <c r="B18" s="244"/>
      <c r="C18" s="245"/>
      <c r="D18" s="245"/>
      <c r="E18" s="246" t="s">
        <v>789</v>
      </c>
      <c r="F18" s="365" t="s">
        <v>790</v>
      </c>
      <c r="G18" s="365"/>
      <c r="H18" s="365"/>
      <c r="I18" s="365"/>
      <c r="J18" s="365"/>
      <c r="K18" s="241"/>
    </row>
    <row r="19" spans="2:11" ht="15" customHeight="1">
      <c r="B19" s="244"/>
      <c r="C19" s="245"/>
      <c r="D19" s="245"/>
      <c r="E19" s="246" t="s">
        <v>791</v>
      </c>
      <c r="F19" s="365" t="s">
        <v>792</v>
      </c>
      <c r="G19" s="365"/>
      <c r="H19" s="365"/>
      <c r="I19" s="365"/>
      <c r="J19" s="365"/>
      <c r="K19" s="241"/>
    </row>
    <row r="20" spans="2:11" ht="15" customHeight="1">
      <c r="B20" s="244"/>
      <c r="C20" s="245"/>
      <c r="D20" s="245"/>
      <c r="E20" s="246" t="s">
        <v>793</v>
      </c>
      <c r="F20" s="365" t="s">
        <v>794</v>
      </c>
      <c r="G20" s="365"/>
      <c r="H20" s="365"/>
      <c r="I20" s="365"/>
      <c r="J20" s="365"/>
      <c r="K20" s="241"/>
    </row>
    <row r="21" spans="2:11" ht="15" customHeight="1">
      <c r="B21" s="244"/>
      <c r="C21" s="245"/>
      <c r="D21" s="245"/>
      <c r="E21" s="246" t="s">
        <v>795</v>
      </c>
      <c r="F21" s="365" t="s">
        <v>796</v>
      </c>
      <c r="G21" s="365"/>
      <c r="H21" s="365"/>
      <c r="I21" s="365"/>
      <c r="J21" s="365"/>
      <c r="K21" s="241"/>
    </row>
    <row r="22" spans="2:11" ht="12.75" customHeight="1">
      <c r="B22" s="244"/>
      <c r="C22" s="245"/>
      <c r="D22" s="245"/>
      <c r="E22" s="245"/>
      <c r="F22" s="245"/>
      <c r="G22" s="245"/>
      <c r="H22" s="245"/>
      <c r="I22" s="245"/>
      <c r="J22" s="245"/>
      <c r="K22" s="241"/>
    </row>
    <row r="23" spans="2:11" ht="15" customHeight="1">
      <c r="B23" s="244"/>
      <c r="C23" s="365" t="s">
        <v>797</v>
      </c>
      <c r="D23" s="365"/>
      <c r="E23" s="365"/>
      <c r="F23" s="365"/>
      <c r="G23" s="365"/>
      <c r="H23" s="365"/>
      <c r="I23" s="365"/>
      <c r="J23" s="365"/>
      <c r="K23" s="241"/>
    </row>
    <row r="24" spans="2:11" ht="15" customHeight="1">
      <c r="B24" s="244"/>
      <c r="C24" s="365" t="s">
        <v>798</v>
      </c>
      <c r="D24" s="365"/>
      <c r="E24" s="365"/>
      <c r="F24" s="365"/>
      <c r="G24" s="365"/>
      <c r="H24" s="365"/>
      <c r="I24" s="365"/>
      <c r="J24" s="365"/>
      <c r="K24" s="241"/>
    </row>
    <row r="25" spans="2:11" ht="15" customHeight="1">
      <c r="B25" s="244"/>
      <c r="C25" s="243"/>
      <c r="D25" s="365" t="s">
        <v>799</v>
      </c>
      <c r="E25" s="365"/>
      <c r="F25" s="365"/>
      <c r="G25" s="365"/>
      <c r="H25" s="365"/>
      <c r="I25" s="365"/>
      <c r="J25" s="365"/>
      <c r="K25" s="241"/>
    </row>
    <row r="26" spans="2:11" ht="15" customHeight="1">
      <c r="B26" s="244"/>
      <c r="C26" s="245"/>
      <c r="D26" s="365" t="s">
        <v>800</v>
      </c>
      <c r="E26" s="365"/>
      <c r="F26" s="365"/>
      <c r="G26" s="365"/>
      <c r="H26" s="365"/>
      <c r="I26" s="365"/>
      <c r="J26" s="365"/>
      <c r="K26" s="241"/>
    </row>
    <row r="27" spans="2:11" ht="12.75" customHeight="1">
      <c r="B27" s="244"/>
      <c r="C27" s="245"/>
      <c r="D27" s="245"/>
      <c r="E27" s="245"/>
      <c r="F27" s="245"/>
      <c r="G27" s="245"/>
      <c r="H27" s="245"/>
      <c r="I27" s="245"/>
      <c r="J27" s="245"/>
      <c r="K27" s="241"/>
    </row>
    <row r="28" spans="2:11" ht="15" customHeight="1">
      <c r="B28" s="244"/>
      <c r="C28" s="245"/>
      <c r="D28" s="365" t="s">
        <v>801</v>
      </c>
      <c r="E28" s="365"/>
      <c r="F28" s="365"/>
      <c r="G28" s="365"/>
      <c r="H28" s="365"/>
      <c r="I28" s="365"/>
      <c r="J28" s="365"/>
      <c r="K28" s="241"/>
    </row>
    <row r="29" spans="2:11" ht="15" customHeight="1">
      <c r="B29" s="244"/>
      <c r="C29" s="245"/>
      <c r="D29" s="365" t="s">
        <v>802</v>
      </c>
      <c r="E29" s="365"/>
      <c r="F29" s="365"/>
      <c r="G29" s="365"/>
      <c r="H29" s="365"/>
      <c r="I29" s="365"/>
      <c r="J29" s="365"/>
      <c r="K29" s="241"/>
    </row>
    <row r="30" spans="2:11" ht="12.75" customHeight="1">
      <c r="B30" s="244"/>
      <c r="C30" s="245"/>
      <c r="D30" s="245"/>
      <c r="E30" s="245"/>
      <c r="F30" s="245"/>
      <c r="G30" s="245"/>
      <c r="H30" s="245"/>
      <c r="I30" s="245"/>
      <c r="J30" s="245"/>
      <c r="K30" s="241"/>
    </row>
    <row r="31" spans="2:11" ht="15" customHeight="1">
      <c r="B31" s="244"/>
      <c r="C31" s="245"/>
      <c r="D31" s="365" t="s">
        <v>803</v>
      </c>
      <c r="E31" s="365"/>
      <c r="F31" s="365"/>
      <c r="G31" s="365"/>
      <c r="H31" s="365"/>
      <c r="I31" s="365"/>
      <c r="J31" s="365"/>
      <c r="K31" s="241"/>
    </row>
    <row r="32" spans="2:11" ht="15" customHeight="1">
      <c r="B32" s="244"/>
      <c r="C32" s="245"/>
      <c r="D32" s="365" t="s">
        <v>804</v>
      </c>
      <c r="E32" s="365"/>
      <c r="F32" s="365"/>
      <c r="G32" s="365"/>
      <c r="H32" s="365"/>
      <c r="I32" s="365"/>
      <c r="J32" s="365"/>
      <c r="K32" s="241"/>
    </row>
    <row r="33" spans="2:11" ht="15" customHeight="1">
      <c r="B33" s="244"/>
      <c r="C33" s="245"/>
      <c r="D33" s="365" t="s">
        <v>805</v>
      </c>
      <c r="E33" s="365"/>
      <c r="F33" s="365"/>
      <c r="G33" s="365"/>
      <c r="H33" s="365"/>
      <c r="I33" s="365"/>
      <c r="J33" s="365"/>
      <c r="K33" s="241"/>
    </row>
    <row r="34" spans="2:11" ht="15" customHeight="1">
      <c r="B34" s="244"/>
      <c r="C34" s="245"/>
      <c r="D34" s="243"/>
      <c r="E34" s="247" t="s">
        <v>116</v>
      </c>
      <c r="F34" s="243"/>
      <c r="G34" s="365" t="s">
        <v>806</v>
      </c>
      <c r="H34" s="365"/>
      <c r="I34" s="365"/>
      <c r="J34" s="365"/>
      <c r="K34" s="241"/>
    </row>
    <row r="35" spans="2:11" ht="30.75" customHeight="1">
      <c r="B35" s="244"/>
      <c r="C35" s="245"/>
      <c r="D35" s="243"/>
      <c r="E35" s="247" t="s">
        <v>807</v>
      </c>
      <c r="F35" s="243"/>
      <c r="G35" s="365" t="s">
        <v>808</v>
      </c>
      <c r="H35" s="365"/>
      <c r="I35" s="365"/>
      <c r="J35" s="365"/>
      <c r="K35" s="241"/>
    </row>
    <row r="36" spans="2:11" ht="15" customHeight="1">
      <c r="B36" s="244"/>
      <c r="C36" s="245"/>
      <c r="D36" s="243"/>
      <c r="E36" s="247" t="s">
        <v>51</v>
      </c>
      <c r="F36" s="243"/>
      <c r="G36" s="365" t="s">
        <v>809</v>
      </c>
      <c r="H36" s="365"/>
      <c r="I36" s="365"/>
      <c r="J36" s="365"/>
      <c r="K36" s="241"/>
    </row>
    <row r="37" spans="2:11" ht="15" customHeight="1">
      <c r="B37" s="244"/>
      <c r="C37" s="245"/>
      <c r="D37" s="243"/>
      <c r="E37" s="247" t="s">
        <v>117</v>
      </c>
      <c r="F37" s="243"/>
      <c r="G37" s="365" t="s">
        <v>810</v>
      </c>
      <c r="H37" s="365"/>
      <c r="I37" s="365"/>
      <c r="J37" s="365"/>
      <c r="K37" s="241"/>
    </row>
    <row r="38" spans="2:11" ht="15" customHeight="1">
      <c r="B38" s="244"/>
      <c r="C38" s="245"/>
      <c r="D38" s="243"/>
      <c r="E38" s="247" t="s">
        <v>118</v>
      </c>
      <c r="F38" s="243"/>
      <c r="G38" s="365" t="s">
        <v>811</v>
      </c>
      <c r="H38" s="365"/>
      <c r="I38" s="365"/>
      <c r="J38" s="365"/>
      <c r="K38" s="241"/>
    </row>
    <row r="39" spans="2:11" ht="15" customHeight="1">
      <c r="B39" s="244"/>
      <c r="C39" s="245"/>
      <c r="D39" s="243"/>
      <c r="E39" s="247" t="s">
        <v>119</v>
      </c>
      <c r="F39" s="243"/>
      <c r="G39" s="365" t="s">
        <v>812</v>
      </c>
      <c r="H39" s="365"/>
      <c r="I39" s="365"/>
      <c r="J39" s="365"/>
      <c r="K39" s="241"/>
    </row>
    <row r="40" spans="2:11" ht="15" customHeight="1">
      <c r="B40" s="244"/>
      <c r="C40" s="245"/>
      <c r="D40" s="243"/>
      <c r="E40" s="247" t="s">
        <v>813</v>
      </c>
      <c r="F40" s="243"/>
      <c r="G40" s="365" t="s">
        <v>814</v>
      </c>
      <c r="H40" s="365"/>
      <c r="I40" s="365"/>
      <c r="J40" s="365"/>
      <c r="K40" s="241"/>
    </row>
    <row r="41" spans="2:11" ht="15" customHeight="1">
      <c r="B41" s="244"/>
      <c r="C41" s="245"/>
      <c r="D41" s="243"/>
      <c r="E41" s="247"/>
      <c r="F41" s="243"/>
      <c r="G41" s="365" t="s">
        <v>815</v>
      </c>
      <c r="H41" s="365"/>
      <c r="I41" s="365"/>
      <c r="J41" s="365"/>
      <c r="K41" s="241"/>
    </row>
    <row r="42" spans="2:11" ht="15" customHeight="1">
      <c r="B42" s="244"/>
      <c r="C42" s="245"/>
      <c r="D42" s="243"/>
      <c r="E42" s="247" t="s">
        <v>816</v>
      </c>
      <c r="F42" s="243"/>
      <c r="G42" s="365" t="s">
        <v>817</v>
      </c>
      <c r="H42" s="365"/>
      <c r="I42" s="365"/>
      <c r="J42" s="365"/>
      <c r="K42" s="241"/>
    </row>
    <row r="43" spans="2:11" ht="15" customHeight="1">
      <c r="B43" s="244"/>
      <c r="C43" s="245"/>
      <c r="D43" s="243"/>
      <c r="E43" s="247" t="s">
        <v>121</v>
      </c>
      <c r="F43" s="243"/>
      <c r="G43" s="365" t="s">
        <v>818</v>
      </c>
      <c r="H43" s="365"/>
      <c r="I43" s="365"/>
      <c r="J43" s="365"/>
      <c r="K43" s="241"/>
    </row>
    <row r="44" spans="2:11" ht="12.75" customHeight="1">
      <c r="B44" s="244"/>
      <c r="C44" s="245"/>
      <c r="D44" s="243"/>
      <c r="E44" s="243"/>
      <c r="F44" s="243"/>
      <c r="G44" s="243"/>
      <c r="H44" s="243"/>
      <c r="I44" s="243"/>
      <c r="J44" s="243"/>
      <c r="K44" s="241"/>
    </row>
    <row r="45" spans="2:11" ht="15" customHeight="1">
      <c r="B45" s="244"/>
      <c r="C45" s="245"/>
      <c r="D45" s="365" t="s">
        <v>819</v>
      </c>
      <c r="E45" s="365"/>
      <c r="F45" s="365"/>
      <c r="G45" s="365"/>
      <c r="H45" s="365"/>
      <c r="I45" s="365"/>
      <c r="J45" s="365"/>
      <c r="K45" s="241"/>
    </row>
    <row r="46" spans="2:11" ht="15" customHeight="1">
      <c r="B46" s="244"/>
      <c r="C46" s="245"/>
      <c r="D46" s="245"/>
      <c r="E46" s="365" t="s">
        <v>820</v>
      </c>
      <c r="F46" s="365"/>
      <c r="G46" s="365"/>
      <c r="H46" s="365"/>
      <c r="I46" s="365"/>
      <c r="J46" s="365"/>
      <c r="K46" s="241"/>
    </row>
    <row r="47" spans="2:11" ht="15" customHeight="1">
      <c r="B47" s="244"/>
      <c r="C47" s="245"/>
      <c r="D47" s="245"/>
      <c r="E47" s="365" t="s">
        <v>821</v>
      </c>
      <c r="F47" s="365"/>
      <c r="G47" s="365"/>
      <c r="H47" s="365"/>
      <c r="I47" s="365"/>
      <c r="J47" s="365"/>
      <c r="K47" s="241"/>
    </row>
    <row r="48" spans="2:11" ht="15" customHeight="1">
      <c r="B48" s="244"/>
      <c r="C48" s="245"/>
      <c r="D48" s="245"/>
      <c r="E48" s="365" t="s">
        <v>822</v>
      </c>
      <c r="F48" s="365"/>
      <c r="G48" s="365"/>
      <c r="H48" s="365"/>
      <c r="I48" s="365"/>
      <c r="J48" s="365"/>
      <c r="K48" s="241"/>
    </row>
    <row r="49" spans="2:11" ht="15" customHeight="1">
      <c r="B49" s="244"/>
      <c r="C49" s="245"/>
      <c r="D49" s="365" t="s">
        <v>823</v>
      </c>
      <c r="E49" s="365"/>
      <c r="F49" s="365"/>
      <c r="G49" s="365"/>
      <c r="H49" s="365"/>
      <c r="I49" s="365"/>
      <c r="J49" s="365"/>
      <c r="K49" s="241"/>
    </row>
    <row r="50" spans="2:11" ht="25.5" customHeight="1">
      <c r="B50" s="240"/>
      <c r="C50" s="366" t="s">
        <v>824</v>
      </c>
      <c r="D50" s="366"/>
      <c r="E50" s="366"/>
      <c r="F50" s="366"/>
      <c r="G50" s="366"/>
      <c r="H50" s="366"/>
      <c r="I50" s="366"/>
      <c r="J50" s="366"/>
      <c r="K50" s="241"/>
    </row>
    <row r="51" spans="2:11" ht="5.25" customHeight="1">
      <c r="B51" s="240"/>
      <c r="C51" s="242"/>
      <c r="D51" s="242"/>
      <c r="E51" s="242"/>
      <c r="F51" s="242"/>
      <c r="G51" s="242"/>
      <c r="H51" s="242"/>
      <c r="I51" s="242"/>
      <c r="J51" s="242"/>
      <c r="K51" s="241"/>
    </row>
    <row r="52" spans="2:11" ht="15" customHeight="1">
      <c r="B52" s="240"/>
      <c r="C52" s="365" t="s">
        <v>825</v>
      </c>
      <c r="D52" s="365"/>
      <c r="E52" s="365"/>
      <c r="F52" s="365"/>
      <c r="G52" s="365"/>
      <c r="H52" s="365"/>
      <c r="I52" s="365"/>
      <c r="J52" s="365"/>
      <c r="K52" s="241"/>
    </row>
    <row r="53" spans="2:11" ht="15" customHeight="1">
      <c r="B53" s="240"/>
      <c r="C53" s="365" t="s">
        <v>826</v>
      </c>
      <c r="D53" s="365"/>
      <c r="E53" s="365"/>
      <c r="F53" s="365"/>
      <c r="G53" s="365"/>
      <c r="H53" s="365"/>
      <c r="I53" s="365"/>
      <c r="J53" s="365"/>
      <c r="K53" s="241"/>
    </row>
    <row r="54" spans="2:11" ht="12.75" customHeight="1">
      <c r="B54" s="240"/>
      <c r="C54" s="243"/>
      <c r="D54" s="243"/>
      <c r="E54" s="243"/>
      <c r="F54" s="243"/>
      <c r="G54" s="243"/>
      <c r="H54" s="243"/>
      <c r="I54" s="243"/>
      <c r="J54" s="243"/>
      <c r="K54" s="241"/>
    </row>
    <row r="55" spans="2:11" ht="15" customHeight="1">
      <c r="B55" s="240"/>
      <c r="C55" s="365" t="s">
        <v>827</v>
      </c>
      <c r="D55" s="365"/>
      <c r="E55" s="365"/>
      <c r="F55" s="365"/>
      <c r="G55" s="365"/>
      <c r="H55" s="365"/>
      <c r="I55" s="365"/>
      <c r="J55" s="365"/>
      <c r="K55" s="241"/>
    </row>
    <row r="56" spans="2:11" ht="15" customHeight="1">
      <c r="B56" s="240"/>
      <c r="C56" s="245"/>
      <c r="D56" s="365" t="s">
        <v>828</v>
      </c>
      <c r="E56" s="365"/>
      <c r="F56" s="365"/>
      <c r="G56" s="365"/>
      <c r="H56" s="365"/>
      <c r="I56" s="365"/>
      <c r="J56" s="365"/>
      <c r="K56" s="241"/>
    </row>
    <row r="57" spans="2:11" ht="15" customHeight="1">
      <c r="B57" s="240"/>
      <c r="C57" s="245"/>
      <c r="D57" s="365" t="s">
        <v>829</v>
      </c>
      <c r="E57" s="365"/>
      <c r="F57" s="365"/>
      <c r="G57" s="365"/>
      <c r="H57" s="365"/>
      <c r="I57" s="365"/>
      <c r="J57" s="365"/>
      <c r="K57" s="241"/>
    </row>
    <row r="58" spans="2:11" ht="15" customHeight="1">
      <c r="B58" s="240"/>
      <c r="C58" s="245"/>
      <c r="D58" s="365" t="s">
        <v>830</v>
      </c>
      <c r="E58" s="365"/>
      <c r="F58" s="365"/>
      <c r="G58" s="365"/>
      <c r="H58" s="365"/>
      <c r="I58" s="365"/>
      <c r="J58" s="365"/>
      <c r="K58" s="241"/>
    </row>
    <row r="59" spans="2:11" ht="15" customHeight="1">
      <c r="B59" s="240"/>
      <c r="C59" s="245"/>
      <c r="D59" s="365" t="s">
        <v>831</v>
      </c>
      <c r="E59" s="365"/>
      <c r="F59" s="365"/>
      <c r="G59" s="365"/>
      <c r="H59" s="365"/>
      <c r="I59" s="365"/>
      <c r="J59" s="365"/>
      <c r="K59" s="241"/>
    </row>
    <row r="60" spans="2:11" ht="15" customHeight="1">
      <c r="B60" s="240"/>
      <c r="C60" s="245"/>
      <c r="D60" s="364" t="s">
        <v>832</v>
      </c>
      <c r="E60" s="364"/>
      <c r="F60" s="364"/>
      <c r="G60" s="364"/>
      <c r="H60" s="364"/>
      <c r="I60" s="364"/>
      <c r="J60" s="364"/>
      <c r="K60" s="241"/>
    </row>
    <row r="61" spans="2:11" ht="15" customHeight="1">
      <c r="B61" s="240"/>
      <c r="C61" s="245"/>
      <c r="D61" s="365" t="s">
        <v>833</v>
      </c>
      <c r="E61" s="365"/>
      <c r="F61" s="365"/>
      <c r="G61" s="365"/>
      <c r="H61" s="365"/>
      <c r="I61" s="365"/>
      <c r="J61" s="365"/>
      <c r="K61" s="241"/>
    </row>
    <row r="62" spans="2:11" ht="12.75" customHeight="1">
      <c r="B62" s="240"/>
      <c r="C62" s="245"/>
      <c r="D62" s="245"/>
      <c r="E62" s="248"/>
      <c r="F62" s="245"/>
      <c r="G62" s="245"/>
      <c r="H62" s="245"/>
      <c r="I62" s="245"/>
      <c r="J62" s="245"/>
      <c r="K62" s="241"/>
    </row>
    <row r="63" spans="2:11" ht="15" customHeight="1">
      <c r="B63" s="240"/>
      <c r="C63" s="245"/>
      <c r="D63" s="365" t="s">
        <v>834</v>
      </c>
      <c r="E63" s="365"/>
      <c r="F63" s="365"/>
      <c r="G63" s="365"/>
      <c r="H63" s="365"/>
      <c r="I63" s="365"/>
      <c r="J63" s="365"/>
      <c r="K63" s="241"/>
    </row>
    <row r="64" spans="2:11" ht="15" customHeight="1">
      <c r="B64" s="240"/>
      <c r="C64" s="245"/>
      <c r="D64" s="364" t="s">
        <v>835</v>
      </c>
      <c r="E64" s="364"/>
      <c r="F64" s="364"/>
      <c r="G64" s="364"/>
      <c r="H64" s="364"/>
      <c r="I64" s="364"/>
      <c r="J64" s="364"/>
      <c r="K64" s="241"/>
    </row>
    <row r="65" spans="2:11" ht="15" customHeight="1">
      <c r="B65" s="240"/>
      <c r="C65" s="245"/>
      <c r="D65" s="365" t="s">
        <v>836</v>
      </c>
      <c r="E65" s="365"/>
      <c r="F65" s="365"/>
      <c r="G65" s="365"/>
      <c r="H65" s="365"/>
      <c r="I65" s="365"/>
      <c r="J65" s="365"/>
      <c r="K65" s="241"/>
    </row>
    <row r="66" spans="2:11" ht="15" customHeight="1">
      <c r="B66" s="240"/>
      <c r="C66" s="245"/>
      <c r="D66" s="365" t="s">
        <v>837</v>
      </c>
      <c r="E66" s="365"/>
      <c r="F66" s="365"/>
      <c r="G66" s="365"/>
      <c r="H66" s="365"/>
      <c r="I66" s="365"/>
      <c r="J66" s="365"/>
      <c r="K66" s="241"/>
    </row>
    <row r="67" spans="2:11" ht="15" customHeight="1">
      <c r="B67" s="240"/>
      <c r="C67" s="245"/>
      <c r="D67" s="365" t="s">
        <v>838</v>
      </c>
      <c r="E67" s="365"/>
      <c r="F67" s="365"/>
      <c r="G67" s="365"/>
      <c r="H67" s="365"/>
      <c r="I67" s="365"/>
      <c r="J67" s="365"/>
      <c r="K67" s="241"/>
    </row>
    <row r="68" spans="2:11" ht="15" customHeight="1">
      <c r="B68" s="240"/>
      <c r="C68" s="245"/>
      <c r="D68" s="365" t="s">
        <v>839</v>
      </c>
      <c r="E68" s="365"/>
      <c r="F68" s="365"/>
      <c r="G68" s="365"/>
      <c r="H68" s="365"/>
      <c r="I68" s="365"/>
      <c r="J68" s="365"/>
      <c r="K68" s="241"/>
    </row>
    <row r="69" spans="2:11" ht="12.75" customHeight="1">
      <c r="B69" s="249"/>
      <c r="C69" s="250"/>
      <c r="D69" s="250"/>
      <c r="E69" s="250"/>
      <c r="F69" s="250"/>
      <c r="G69" s="250"/>
      <c r="H69" s="250"/>
      <c r="I69" s="250"/>
      <c r="J69" s="250"/>
      <c r="K69" s="251"/>
    </row>
    <row r="70" spans="2:11" ht="18.75" customHeight="1">
      <c r="B70" s="252"/>
      <c r="C70" s="252"/>
      <c r="D70" s="252"/>
      <c r="E70" s="252"/>
      <c r="F70" s="252"/>
      <c r="G70" s="252"/>
      <c r="H70" s="252"/>
      <c r="I70" s="252"/>
      <c r="J70" s="252"/>
      <c r="K70" s="253"/>
    </row>
    <row r="71" spans="2:11" ht="18.75" customHeight="1">
      <c r="B71" s="253"/>
      <c r="C71" s="253"/>
      <c r="D71" s="253"/>
      <c r="E71" s="253"/>
      <c r="F71" s="253"/>
      <c r="G71" s="253"/>
      <c r="H71" s="253"/>
      <c r="I71" s="253"/>
      <c r="J71" s="253"/>
      <c r="K71" s="253"/>
    </row>
    <row r="72" spans="2:11" ht="7.5" customHeight="1">
      <c r="B72" s="254"/>
      <c r="C72" s="255"/>
      <c r="D72" s="255"/>
      <c r="E72" s="255"/>
      <c r="F72" s="255"/>
      <c r="G72" s="255"/>
      <c r="H72" s="255"/>
      <c r="I72" s="255"/>
      <c r="J72" s="255"/>
      <c r="K72" s="256"/>
    </row>
    <row r="73" spans="2:11" ht="45" customHeight="1">
      <c r="B73" s="257"/>
      <c r="C73" s="363" t="s">
        <v>88</v>
      </c>
      <c r="D73" s="363"/>
      <c r="E73" s="363"/>
      <c r="F73" s="363"/>
      <c r="G73" s="363"/>
      <c r="H73" s="363"/>
      <c r="I73" s="363"/>
      <c r="J73" s="363"/>
      <c r="K73" s="258"/>
    </row>
    <row r="74" spans="2:11" ht="17.25" customHeight="1">
      <c r="B74" s="257"/>
      <c r="C74" s="259" t="s">
        <v>840</v>
      </c>
      <c r="D74" s="259"/>
      <c r="E74" s="259"/>
      <c r="F74" s="259" t="s">
        <v>841</v>
      </c>
      <c r="G74" s="260"/>
      <c r="H74" s="259" t="s">
        <v>117</v>
      </c>
      <c r="I74" s="259" t="s">
        <v>55</v>
      </c>
      <c r="J74" s="259" t="s">
        <v>842</v>
      </c>
      <c r="K74" s="258"/>
    </row>
    <row r="75" spans="2:11" ht="17.25" customHeight="1">
      <c r="B75" s="257"/>
      <c r="C75" s="261" t="s">
        <v>843</v>
      </c>
      <c r="D75" s="261"/>
      <c r="E75" s="261"/>
      <c r="F75" s="262" t="s">
        <v>844</v>
      </c>
      <c r="G75" s="263"/>
      <c r="H75" s="261"/>
      <c r="I75" s="261"/>
      <c r="J75" s="261" t="s">
        <v>845</v>
      </c>
      <c r="K75" s="258"/>
    </row>
    <row r="76" spans="2:11" ht="5.25" customHeight="1">
      <c r="B76" s="257"/>
      <c r="C76" s="264"/>
      <c r="D76" s="264"/>
      <c r="E76" s="264"/>
      <c r="F76" s="264"/>
      <c r="G76" s="265"/>
      <c r="H76" s="264"/>
      <c r="I76" s="264"/>
      <c r="J76" s="264"/>
      <c r="K76" s="258"/>
    </row>
    <row r="77" spans="2:11" ht="15" customHeight="1">
      <c r="B77" s="257"/>
      <c r="C77" s="247" t="s">
        <v>51</v>
      </c>
      <c r="D77" s="264"/>
      <c r="E77" s="264"/>
      <c r="F77" s="266" t="s">
        <v>846</v>
      </c>
      <c r="G77" s="265"/>
      <c r="H77" s="247" t="s">
        <v>847</v>
      </c>
      <c r="I77" s="247" t="s">
        <v>848</v>
      </c>
      <c r="J77" s="247">
        <v>20</v>
      </c>
      <c r="K77" s="258"/>
    </row>
    <row r="78" spans="2:11" ht="15" customHeight="1">
      <c r="B78" s="257"/>
      <c r="C78" s="247" t="s">
        <v>849</v>
      </c>
      <c r="D78" s="247"/>
      <c r="E78" s="247"/>
      <c r="F78" s="266" t="s">
        <v>846</v>
      </c>
      <c r="G78" s="265"/>
      <c r="H78" s="247" t="s">
        <v>850</v>
      </c>
      <c r="I78" s="247" t="s">
        <v>848</v>
      </c>
      <c r="J78" s="247">
        <v>120</v>
      </c>
      <c r="K78" s="258"/>
    </row>
    <row r="79" spans="2:11" ht="15" customHeight="1">
      <c r="B79" s="267"/>
      <c r="C79" s="247" t="s">
        <v>851</v>
      </c>
      <c r="D79" s="247"/>
      <c r="E79" s="247"/>
      <c r="F79" s="266" t="s">
        <v>852</v>
      </c>
      <c r="G79" s="265"/>
      <c r="H79" s="247" t="s">
        <v>853</v>
      </c>
      <c r="I79" s="247" t="s">
        <v>848</v>
      </c>
      <c r="J79" s="247">
        <v>50</v>
      </c>
      <c r="K79" s="258"/>
    </row>
    <row r="80" spans="2:11" ht="15" customHeight="1">
      <c r="B80" s="267"/>
      <c r="C80" s="247" t="s">
        <v>854</v>
      </c>
      <c r="D80" s="247"/>
      <c r="E80" s="247"/>
      <c r="F80" s="266" t="s">
        <v>846</v>
      </c>
      <c r="G80" s="265"/>
      <c r="H80" s="247" t="s">
        <v>855</v>
      </c>
      <c r="I80" s="247" t="s">
        <v>856</v>
      </c>
      <c r="J80" s="247"/>
      <c r="K80" s="258"/>
    </row>
    <row r="81" spans="2:11" ht="15" customHeight="1">
      <c r="B81" s="267"/>
      <c r="C81" s="268" t="s">
        <v>857</v>
      </c>
      <c r="D81" s="268"/>
      <c r="E81" s="268"/>
      <c r="F81" s="269" t="s">
        <v>852</v>
      </c>
      <c r="G81" s="268"/>
      <c r="H81" s="268" t="s">
        <v>858</v>
      </c>
      <c r="I81" s="268" t="s">
        <v>848</v>
      </c>
      <c r="J81" s="268">
        <v>15</v>
      </c>
      <c r="K81" s="258"/>
    </row>
    <row r="82" spans="2:11" ht="15" customHeight="1">
      <c r="B82" s="267"/>
      <c r="C82" s="268" t="s">
        <v>859</v>
      </c>
      <c r="D82" s="268"/>
      <c r="E82" s="268"/>
      <c r="F82" s="269" t="s">
        <v>852</v>
      </c>
      <c r="G82" s="268"/>
      <c r="H82" s="268" t="s">
        <v>860</v>
      </c>
      <c r="I82" s="268" t="s">
        <v>848</v>
      </c>
      <c r="J82" s="268">
        <v>15</v>
      </c>
      <c r="K82" s="258"/>
    </row>
    <row r="83" spans="2:11" ht="15" customHeight="1">
      <c r="B83" s="267"/>
      <c r="C83" s="268" t="s">
        <v>861</v>
      </c>
      <c r="D83" s="268"/>
      <c r="E83" s="268"/>
      <c r="F83" s="269" t="s">
        <v>852</v>
      </c>
      <c r="G83" s="268"/>
      <c r="H83" s="268" t="s">
        <v>862</v>
      </c>
      <c r="I83" s="268" t="s">
        <v>848</v>
      </c>
      <c r="J83" s="268">
        <v>20</v>
      </c>
      <c r="K83" s="258"/>
    </row>
    <row r="84" spans="2:11" ht="15" customHeight="1">
      <c r="B84" s="267"/>
      <c r="C84" s="268" t="s">
        <v>863</v>
      </c>
      <c r="D84" s="268"/>
      <c r="E84" s="268"/>
      <c r="F84" s="269" t="s">
        <v>852</v>
      </c>
      <c r="G84" s="268"/>
      <c r="H84" s="268" t="s">
        <v>864</v>
      </c>
      <c r="I84" s="268" t="s">
        <v>848</v>
      </c>
      <c r="J84" s="268">
        <v>20</v>
      </c>
      <c r="K84" s="258"/>
    </row>
    <row r="85" spans="2:11" ht="15" customHeight="1">
      <c r="B85" s="267"/>
      <c r="C85" s="247" t="s">
        <v>865</v>
      </c>
      <c r="D85" s="247"/>
      <c r="E85" s="247"/>
      <c r="F85" s="266" t="s">
        <v>852</v>
      </c>
      <c r="G85" s="265"/>
      <c r="H85" s="247" t="s">
        <v>866</v>
      </c>
      <c r="I85" s="247" t="s">
        <v>848</v>
      </c>
      <c r="J85" s="247">
        <v>50</v>
      </c>
      <c r="K85" s="258"/>
    </row>
    <row r="86" spans="2:11" ht="15" customHeight="1">
      <c r="B86" s="267"/>
      <c r="C86" s="247" t="s">
        <v>867</v>
      </c>
      <c r="D86" s="247"/>
      <c r="E86" s="247"/>
      <c r="F86" s="266" t="s">
        <v>852</v>
      </c>
      <c r="G86" s="265"/>
      <c r="H86" s="247" t="s">
        <v>868</v>
      </c>
      <c r="I86" s="247" t="s">
        <v>848</v>
      </c>
      <c r="J86" s="247">
        <v>20</v>
      </c>
      <c r="K86" s="258"/>
    </row>
    <row r="87" spans="2:11" ht="15" customHeight="1">
      <c r="B87" s="267"/>
      <c r="C87" s="247" t="s">
        <v>869</v>
      </c>
      <c r="D87" s="247"/>
      <c r="E87" s="247"/>
      <c r="F87" s="266" t="s">
        <v>852</v>
      </c>
      <c r="G87" s="265"/>
      <c r="H87" s="247" t="s">
        <v>870</v>
      </c>
      <c r="I87" s="247" t="s">
        <v>848</v>
      </c>
      <c r="J87" s="247">
        <v>20</v>
      </c>
      <c r="K87" s="258"/>
    </row>
    <row r="88" spans="2:11" ht="15" customHeight="1">
      <c r="B88" s="267"/>
      <c r="C88" s="247" t="s">
        <v>871</v>
      </c>
      <c r="D88" s="247"/>
      <c r="E88" s="247"/>
      <c r="F88" s="266" t="s">
        <v>852</v>
      </c>
      <c r="G88" s="265"/>
      <c r="H88" s="247" t="s">
        <v>872</v>
      </c>
      <c r="I88" s="247" t="s">
        <v>848</v>
      </c>
      <c r="J88" s="247">
        <v>50</v>
      </c>
      <c r="K88" s="258"/>
    </row>
    <row r="89" spans="2:11" ht="15" customHeight="1">
      <c r="B89" s="267"/>
      <c r="C89" s="247" t="s">
        <v>873</v>
      </c>
      <c r="D89" s="247"/>
      <c r="E89" s="247"/>
      <c r="F89" s="266" t="s">
        <v>852</v>
      </c>
      <c r="G89" s="265"/>
      <c r="H89" s="247" t="s">
        <v>873</v>
      </c>
      <c r="I89" s="247" t="s">
        <v>848</v>
      </c>
      <c r="J89" s="247">
        <v>50</v>
      </c>
      <c r="K89" s="258"/>
    </row>
    <row r="90" spans="2:11" ht="15" customHeight="1">
      <c r="B90" s="267"/>
      <c r="C90" s="247" t="s">
        <v>122</v>
      </c>
      <c r="D90" s="247"/>
      <c r="E90" s="247"/>
      <c r="F90" s="266" t="s">
        <v>852</v>
      </c>
      <c r="G90" s="265"/>
      <c r="H90" s="247" t="s">
        <v>874</v>
      </c>
      <c r="I90" s="247" t="s">
        <v>848</v>
      </c>
      <c r="J90" s="247">
        <v>255</v>
      </c>
      <c r="K90" s="258"/>
    </row>
    <row r="91" spans="2:11" ht="15" customHeight="1">
      <c r="B91" s="267"/>
      <c r="C91" s="247" t="s">
        <v>875</v>
      </c>
      <c r="D91" s="247"/>
      <c r="E91" s="247"/>
      <c r="F91" s="266" t="s">
        <v>846</v>
      </c>
      <c r="G91" s="265"/>
      <c r="H91" s="247" t="s">
        <v>876</v>
      </c>
      <c r="I91" s="247" t="s">
        <v>877</v>
      </c>
      <c r="J91" s="247"/>
      <c r="K91" s="258"/>
    </row>
    <row r="92" spans="2:11" ht="15" customHeight="1">
      <c r="B92" s="267"/>
      <c r="C92" s="247" t="s">
        <v>878</v>
      </c>
      <c r="D92" s="247"/>
      <c r="E92" s="247"/>
      <c r="F92" s="266" t="s">
        <v>846</v>
      </c>
      <c r="G92" s="265"/>
      <c r="H92" s="247" t="s">
        <v>879</v>
      </c>
      <c r="I92" s="247" t="s">
        <v>880</v>
      </c>
      <c r="J92" s="247"/>
      <c r="K92" s="258"/>
    </row>
    <row r="93" spans="2:11" ht="15" customHeight="1">
      <c r="B93" s="267"/>
      <c r="C93" s="247" t="s">
        <v>881</v>
      </c>
      <c r="D93" s="247"/>
      <c r="E93" s="247"/>
      <c r="F93" s="266" t="s">
        <v>846</v>
      </c>
      <c r="G93" s="265"/>
      <c r="H93" s="247" t="s">
        <v>881</v>
      </c>
      <c r="I93" s="247" t="s">
        <v>880</v>
      </c>
      <c r="J93" s="247"/>
      <c r="K93" s="258"/>
    </row>
    <row r="94" spans="2:11" ht="15" customHeight="1">
      <c r="B94" s="267"/>
      <c r="C94" s="247" t="s">
        <v>36</v>
      </c>
      <c r="D94" s="247"/>
      <c r="E94" s="247"/>
      <c r="F94" s="266" t="s">
        <v>846</v>
      </c>
      <c r="G94" s="265"/>
      <c r="H94" s="247" t="s">
        <v>882</v>
      </c>
      <c r="I94" s="247" t="s">
        <v>880</v>
      </c>
      <c r="J94" s="247"/>
      <c r="K94" s="258"/>
    </row>
    <row r="95" spans="2:11" ht="15" customHeight="1">
      <c r="B95" s="267"/>
      <c r="C95" s="247" t="s">
        <v>46</v>
      </c>
      <c r="D95" s="247"/>
      <c r="E95" s="247"/>
      <c r="F95" s="266" t="s">
        <v>846</v>
      </c>
      <c r="G95" s="265"/>
      <c r="H95" s="247" t="s">
        <v>883</v>
      </c>
      <c r="I95" s="247" t="s">
        <v>880</v>
      </c>
      <c r="J95" s="247"/>
      <c r="K95" s="258"/>
    </row>
    <row r="96" spans="2:11" ht="15" customHeight="1">
      <c r="B96" s="270"/>
      <c r="C96" s="271"/>
      <c r="D96" s="271"/>
      <c r="E96" s="271"/>
      <c r="F96" s="271"/>
      <c r="G96" s="271"/>
      <c r="H96" s="271"/>
      <c r="I96" s="271"/>
      <c r="J96" s="271"/>
      <c r="K96" s="272"/>
    </row>
    <row r="97" spans="2:11" ht="18.75" customHeight="1">
      <c r="B97" s="273"/>
      <c r="C97" s="274"/>
      <c r="D97" s="274"/>
      <c r="E97" s="274"/>
      <c r="F97" s="274"/>
      <c r="G97" s="274"/>
      <c r="H97" s="274"/>
      <c r="I97" s="274"/>
      <c r="J97" s="274"/>
      <c r="K97" s="273"/>
    </row>
    <row r="98" spans="2:11" ht="18.75" customHeight="1">
      <c r="B98" s="253"/>
      <c r="C98" s="253"/>
      <c r="D98" s="253"/>
      <c r="E98" s="253"/>
      <c r="F98" s="253"/>
      <c r="G98" s="253"/>
      <c r="H98" s="253"/>
      <c r="I98" s="253"/>
      <c r="J98" s="253"/>
      <c r="K98" s="253"/>
    </row>
    <row r="99" spans="2:11" ht="7.5" customHeight="1">
      <c r="B99" s="254"/>
      <c r="C99" s="255"/>
      <c r="D99" s="255"/>
      <c r="E99" s="255"/>
      <c r="F99" s="255"/>
      <c r="G99" s="255"/>
      <c r="H99" s="255"/>
      <c r="I99" s="255"/>
      <c r="J99" s="255"/>
      <c r="K99" s="256"/>
    </row>
    <row r="100" spans="2:11" ht="45" customHeight="1">
      <c r="B100" s="257"/>
      <c r="C100" s="363" t="s">
        <v>884</v>
      </c>
      <c r="D100" s="363"/>
      <c r="E100" s="363"/>
      <c r="F100" s="363"/>
      <c r="G100" s="363"/>
      <c r="H100" s="363"/>
      <c r="I100" s="363"/>
      <c r="J100" s="363"/>
      <c r="K100" s="258"/>
    </row>
    <row r="101" spans="2:11" ht="17.25" customHeight="1">
      <c r="B101" s="257"/>
      <c r="C101" s="259" t="s">
        <v>840</v>
      </c>
      <c r="D101" s="259"/>
      <c r="E101" s="259"/>
      <c r="F101" s="259" t="s">
        <v>841</v>
      </c>
      <c r="G101" s="260"/>
      <c r="H101" s="259" t="s">
        <v>117</v>
      </c>
      <c r="I101" s="259" t="s">
        <v>55</v>
      </c>
      <c r="J101" s="259" t="s">
        <v>842</v>
      </c>
      <c r="K101" s="258"/>
    </row>
    <row r="102" spans="2:11" ht="17.25" customHeight="1">
      <c r="B102" s="257"/>
      <c r="C102" s="261" t="s">
        <v>843</v>
      </c>
      <c r="D102" s="261"/>
      <c r="E102" s="261"/>
      <c r="F102" s="262" t="s">
        <v>844</v>
      </c>
      <c r="G102" s="263"/>
      <c r="H102" s="261"/>
      <c r="I102" s="261"/>
      <c r="J102" s="261" t="s">
        <v>845</v>
      </c>
      <c r="K102" s="258"/>
    </row>
    <row r="103" spans="2:11" ht="5.25" customHeight="1">
      <c r="B103" s="257"/>
      <c r="C103" s="259"/>
      <c r="D103" s="259"/>
      <c r="E103" s="259"/>
      <c r="F103" s="259"/>
      <c r="G103" s="275"/>
      <c r="H103" s="259"/>
      <c r="I103" s="259"/>
      <c r="J103" s="259"/>
      <c r="K103" s="258"/>
    </row>
    <row r="104" spans="2:11" ht="15" customHeight="1">
      <c r="B104" s="257"/>
      <c r="C104" s="247" t="s">
        <v>51</v>
      </c>
      <c r="D104" s="264"/>
      <c r="E104" s="264"/>
      <c r="F104" s="266" t="s">
        <v>846</v>
      </c>
      <c r="G104" s="275"/>
      <c r="H104" s="247" t="s">
        <v>885</v>
      </c>
      <c r="I104" s="247" t="s">
        <v>848</v>
      </c>
      <c r="J104" s="247">
        <v>20</v>
      </c>
      <c r="K104" s="258"/>
    </row>
    <row r="105" spans="2:11" ht="15" customHeight="1">
      <c r="B105" s="257"/>
      <c r="C105" s="247" t="s">
        <v>849</v>
      </c>
      <c r="D105" s="247"/>
      <c r="E105" s="247"/>
      <c r="F105" s="266" t="s">
        <v>846</v>
      </c>
      <c r="G105" s="247"/>
      <c r="H105" s="247" t="s">
        <v>885</v>
      </c>
      <c r="I105" s="247" t="s">
        <v>848</v>
      </c>
      <c r="J105" s="247">
        <v>120</v>
      </c>
      <c r="K105" s="258"/>
    </row>
    <row r="106" spans="2:11" ht="15" customHeight="1">
      <c r="B106" s="267"/>
      <c r="C106" s="247" t="s">
        <v>851</v>
      </c>
      <c r="D106" s="247"/>
      <c r="E106" s="247"/>
      <c r="F106" s="266" t="s">
        <v>852</v>
      </c>
      <c r="G106" s="247"/>
      <c r="H106" s="247" t="s">
        <v>885</v>
      </c>
      <c r="I106" s="247" t="s">
        <v>848</v>
      </c>
      <c r="J106" s="247">
        <v>50</v>
      </c>
      <c r="K106" s="258"/>
    </row>
    <row r="107" spans="2:11" ht="15" customHeight="1">
      <c r="B107" s="267"/>
      <c r="C107" s="247" t="s">
        <v>854</v>
      </c>
      <c r="D107" s="247"/>
      <c r="E107" s="247"/>
      <c r="F107" s="266" t="s">
        <v>846</v>
      </c>
      <c r="G107" s="247"/>
      <c r="H107" s="247" t="s">
        <v>885</v>
      </c>
      <c r="I107" s="247" t="s">
        <v>856</v>
      </c>
      <c r="J107" s="247"/>
      <c r="K107" s="258"/>
    </row>
    <row r="108" spans="2:11" ht="15" customHeight="1">
      <c r="B108" s="267"/>
      <c r="C108" s="247" t="s">
        <v>865</v>
      </c>
      <c r="D108" s="247"/>
      <c r="E108" s="247"/>
      <c r="F108" s="266" t="s">
        <v>852</v>
      </c>
      <c r="G108" s="247"/>
      <c r="H108" s="247" t="s">
        <v>885</v>
      </c>
      <c r="I108" s="247" t="s">
        <v>848</v>
      </c>
      <c r="J108" s="247">
        <v>50</v>
      </c>
      <c r="K108" s="258"/>
    </row>
    <row r="109" spans="2:11" ht="15" customHeight="1">
      <c r="B109" s="267"/>
      <c r="C109" s="247" t="s">
        <v>873</v>
      </c>
      <c r="D109" s="247"/>
      <c r="E109" s="247"/>
      <c r="F109" s="266" t="s">
        <v>852</v>
      </c>
      <c r="G109" s="247"/>
      <c r="H109" s="247" t="s">
        <v>885</v>
      </c>
      <c r="I109" s="247" t="s">
        <v>848</v>
      </c>
      <c r="J109" s="247">
        <v>50</v>
      </c>
      <c r="K109" s="258"/>
    </row>
    <row r="110" spans="2:11" ht="15" customHeight="1">
      <c r="B110" s="267"/>
      <c r="C110" s="247" t="s">
        <v>871</v>
      </c>
      <c r="D110" s="247"/>
      <c r="E110" s="247"/>
      <c r="F110" s="266" t="s">
        <v>852</v>
      </c>
      <c r="G110" s="247"/>
      <c r="H110" s="247" t="s">
        <v>885</v>
      </c>
      <c r="I110" s="247" t="s">
        <v>848</v>
      </c>
      <c r="J110" s="247">
        <v>50</v>
      </c>
      <c r="K110" s="258"/>
    </row>
    <row r="111" spans="2:11" ht="15" customHeight="1">
      <c r="B111" s="267"/>
      <c r="C111" s="247" t="s">
        <v>51</v>
      </c>
      <c r="D111" s="247"/>
      <c r="E111" s="247"/>
      <c r="F111" s="266" t="s">
        <v>846</v>
      </c>
      <c r="G111" s="247"/>
      <c r="H111" s="247" t="s">
        <v>886</v>
      </c>
      <c r="I111" s="247" t="s">
        <v>848</v>
      </c>
      <c r="J111" s="247">
        <v>20</v>
      </c>
      <c r="K111" s="258"/>
    </row>
    <row r="112" spans="2:11" ht="15" customHeight="1">
      <c r="B112" s="267"/>
      <c r="C112" s="247" t="s">
        <v>887</v>
      </c>
      <c r="D112" s="247"/>
      <c r="E112" s="247"/>
      <c r="F112" s="266" t="s">
        <v>846</v>
      </c>
      <c r="G112" s="247"/>
      <c r="H112" s="247" t="s">
        <v>888</v>
      </c>
      <c r="I112" s="247" t="s">
        <v>848</v>
      </c>
      <c r="J112" s="247">
        <v>120</v>
      </c>
      <c r="K112" s="258"/>
    </row>
    <row r="113" spans="2:11" ht="15" customHeight="1">
      <c r="B113" s="267"/>
      <c r="C113" s="247" t="s">
        <v>36</v>
      </c>
      <c r="D113" s="247"/>
      <c r="E113" s="247"/>
      <c r="F113" s="266" t="s">
        <v>846</v>
      </c>
      <c r="G113" s="247"/>
      <c r="H113" s="247" t="s">
        <v>889</v>
      </c>
      <c r="I113" s="247" t="s">
        <v>880</v>
      </c>
      <c r="J113" s="247"/>
      <c r="K113" s="258"/>
    </row>
    <row r="114" spans="2:11" ht="15" customHeight="1">
      <c r="B114" s="267"/>
      <c r="C114" s="247" t="s">
        <v>46</v>
      </c>
      <c r="D114" s="247"/>
      <c r="E114" s="247"/>
      <c r="F114" s="266" t="s">
        <v>846</v>
      </c>
      <c r="G114" s="247"/>
      <c r="H114" s="247" t="s">
        <v>890</v>
      </c>
      <c r="I114" s="247" t="s">
        <v>880</v>
      </c>
      <c r="J114" s="247"/>
      <c r="K114" s="258"/>
    </row>
    <row r="115" spans="2:11" ht="15" customHeight="1">
      <c r="B115" s="267"/>
      <c r="C115" s="247" t="s">
        <v>55</v>
      </c>
      <c r="D115" s="247"/>
      <c r="E115" s="247"/>
      <c r="F115" s="266" t="s">
        <v>846</v>
      </c>
      <c r="G115" s="247"/>
      <c r="H115" s="247" t="s">
        <v>891</v>
      </c>
      <c r="I115" s="247" t="s">
        <v>892</v>
      </c>
      <c r="J115" s="247"/>
      <c r="K115" s="258"/>
    </row>
    <row r="116" spans="2:11" ht="15" customHeight="1">
      <c r="B116" s="270"/>
      <c r="C116" s="276"/>
      <c r="D116" s="276"/>
      <c r="E116" s="276"/>
      <c r="F116" s="276"/>
      <c r="G116" s="276"/>
      <c r="H116" s="276"/>
      <c r="I116" s="276"/>
      <c r="J116" s="276"/>
      <c r="K116" s="272"/>
    </row>
    <row r="117" spans="2:11" ht="18.75" customHeight="1">
      <c r="B117" s="277"/>
      <c r="C117" s="243"/>
      <c r="D117" s="243"/>
      <c r="E117" s="243"/>
      <c r="F117" s="278"/>
      <c r="G117" s="243"/>
      <c r="H117" s="243"/>
      <c r="I117" s="243"/>
      <c r="J117" s="243"/>
      <c r="K117" s="277"/>
    </row>
    <row r="118" spans="2:11" ht="18.75" customHeight="1">
      <c r="B118" s="253"/>
      <c r="C118" s="253"/>
      <c r="D118" s="253"/>
      <c r="E118" s="253"/>
      <c r="F118" s="253"/>
      <c r="G118" s="253"/>
      <c r="H118" s="253"/>
      <c r="I118" s="253"/>
      <c r="J118" s="253"/>
      <c r="K118" s="253"/>
    </row>
    <row r="119" spans="2:11" ht="7.5" customHeight="1">
      <c r="B119" s="279"/>
      <c r="C119" s="280"/>
      <c r="D119" s="280"/>
      <c r="E119" s="280"/>
      <c r="F119" s="280"/>
      <c r="G119" s="280"/>
      <c r="H119" s="280"/>
      <c r="I119" s="280"/>
      <c r="J119" s="280"/>
      <c r="K119" s="281"/>
    </row>
    <row r="120" spans="2:11" ht="45" customHeight="1">
      <c r="B120" s="282"/>
      <c r="C120" s="362" t="s">
        <v>893</v>
      </c>
      <c r="D120" s="362"/>
      <c r="E120" s="362"/>
      <c r="F120" s="362"/>
      <c r="G120" s="362"/>
      <c r="H120" s="362"/>
      <c r="I120" s="362"/>
      <c r="J120" s="362"/>
      <c r="K120" s="283"/>
    </row>
    <row r="121" spans="2:11" ht="17.25" customHeight="1">
      <c r="B121" s="284"/>
      <c r="C121" s="259" t="s">
        <v>840</v>
      </c>
      <c r="D121" s="259"/>
      <c r="E121" s="259"/>
      <c r="F121" s="259" t="s">
        <v>841</v>
      </c>
      <c r="G121" s="260"/>
      <c r="H121" s="259" t="s">
        <v>117</v>
      </c>
      <c r="I121" s="259" t="s">
        <v>55</v>
      </c>
      <c r="J121" s="259" t="s">
        <v>842</v>
      </c>
      <c r="K121" s="285"/>
    </row>
    <row r="122" spans="2:11" ht="17.25" customHeight="1">
      <c r="B122" s="284"/>
      <c r="C122" s="261" t="s">
        <v>843</v>
      </c>
      <c r="D122" s="261"/>
      <c r="E122" s="261"/>
      <c r="F122" s="262" t="s">
        <v>844</v>
      </c>
      <c r="G122" s="263"/>
      <c r="H122" s="261"/>
      <c r="I122" s="261"/>
      <c r="J122" s="261" t="s">
        <v>845</v>
      </c>
      <c r="K122" s="285"/>
    </row>
    <row r="123" spans="2:11" ht="5.25" customHeight="1">
      <c r="B123" s="286"/>
      <c r="C123" s="264"/>
      <c r="D123" s="264"/>
      <c r="E123" s="264"/>
      <c r="F123" s="264"/>
      <c r="G123" s="247"/>
      <c r="H123" s="264"/>
      <c r="I123" s="264"/>
      <c r="J123" s="264"/>
      <c r="K123" s="287"/>
    </row>
    <row r="124" spans="2:11" ht="15" customHeight="1">
      <c r="B124" s="286"/>
      <c r="C124" s="247" t="s">
        <v>849</v>
      </c>
      <c r="D124" s="264"/>
      <c r="E124" s="264"/>
      <c r="F124" s="266" t="s">
        <v>846</v>
      </c>
      <c r="G124" s="247"/>
      <c r="H124" s="247" t="s">
        <v>885</v>
      </c>
      <c r="I124" s="247" t="s">
        <v>848</v>
      </c>
      <c r="J124" s="247">
        <v>120</v>
      </c>
      <c r="K124" s="288"/>
    </row>
    <row r="125" spans="2:11" ht="15" customHeight="1">
      <c r="B125" s="286"/>
      <c r="C125" s="247" t="s">
        <v>894</v>
      </c>
      <c r="D125" s="247"/>
      <c r="E125" s="247"/>
      <c r="F125" s="266" t="s">
        <v>846</v>
      </c>
      <c r="G125" s="247"/>
      <c r="H125" s="247" t="s">
        <v>895</v>
      </c>
      <c r="I125" s="247" t="s">
        <v>848</v>
      </c>
      <c r="J125" s="247" t="s">
        <v>896</v>
      </c>
      <c r="K125" s="288"/>
    </row>
    <row r="126" spans="2:11" ht="15" customHeight="1">
      <c r="B126" s="286"/>
      <c r="C126" s="247" t="s">
        <v>795</v>
      </c>
      <c r="D126" s="247"/>
      <c r="E126" s="247"/>
      <c r="F126" s="266" t="s">
        <v>846</v>
      </c>
      <c r="G126" s="247"/>
      <c r="H126" s="247" t="s">
        <v>897</v>
      </c>
      <c r="I126" s="247" t="s">
        <v>848</v>
      </c>
      <c r="J126" s="247" t="s">
        <v>896</v>
      </c>
      <c r="K126" s="288"/>
    </row>
    <row r="127" spans="2:11" ht="15" customHeight="1">
      <c r="B127" s="286"/>
      <c r="C127" s="247" t="s">
        <v>857</v>
      </c>
      <c r="D127" s="247"/>
      <c r="E127" s="247"/>
      <c r="F127" s="266" t="s">
        <v>852</v>
      </c>
      <c r="G127" s="247"/>
      <c r="H127" s="247" t="s">
        <v>858</v>
      </c>
      <c r="I127" s="247" t="s">
        <v>848</v>
      </c>
      <c r="J127" s="247">
        <v>15</v>
      </c>
      <c r="K127" s="288"/>
    </row>
    <row r="128" spans="2:11" ht="15" customHeight="1">
      <c r="B128" s="286"/>
      <c r="C128" s="268" t="s">
        <v>859</v>
      </c>
      <c r="D128" s="268"/>
      <c r="E128" s="268"/>
      <c r="F128" s="269" t="s">
        <v>852</v>
      </c>
      <c r="G128" s="268"/>
      <c r="H128" s="268" t="s">
        <v>860</v>
      </c>
      <c r="I128" s="268" t="s">
        <v>848</v>
      </c>
      <c r="J128" s="268">
        <v>15</v>
      </c>
      <c r="K128" s="288"/>
    </row>
    <row r="129" spans="2:11" ht="15" customHeight="1">
      <c r="B129" s="286"/>
      <c r="C129" s="268" t="s">
        <v>861</v>
      </c>
      <c r="D129" s="268"/>
      <c r="E129" s="268"/>
      <c r="F129" s="269" t="s">
        <v>852</v>
      </c>
      <c r="G129" s="268"/>
      <c r="H129" s="268" t="s">
        <v>862</v>
      </c>
      <c r="I129" s="268" t="s">
        <v>848</v>
      </c>
      <c r="J129" s="268">
        <v>20</v>
      </c>
      <c r="K129" s="288"/>
    </row>
    <row r="130" spans="2:11" ht="15" customHeight="1">
      <c r="B130" s="286"/>
      <c r="C130" s="268" t="s">
        <v>863</v>
      </c>
      <c r="D130" s="268"/>
      <c r="E130" s="268"/>
      <c r="F130" s="269" t="s">
        <v>852</v>
      </c>
      <c r="G130" s="268"/>
      <c r="H130" s="268" t="s">
        <v>864</v>
      </c>
      <c r="I130" s="268" t="s">
        <v>848</v>
      </c>
      <c r="J130" s="268">
        <v>20</v>
      </c>
      <c r="K130" s="288"/>
    </row>
    <row r="131" spans="2:11" ht="15" customHeight="1">
      <c r="B131" s="286"/>
      <c r="C131" s="247" t="s">
        <v>851</v>
      </c>
      <c r="D131" s="247"/>
      <c r="E131" s="247"/>
      <c r="F131" s="266" t="s">
        <v>852</v>
      </c>
      <c r="G131" s="247"/>
      <c r="H131" s="247" t="s">
        <v>885</v>
      </c>
      <c r="I131" s="247" t="s">
        <v>848</v>
      </c>
      <c r="J131" s="247">
        <v>50</v>
      </c>
      <c r="K131" s="288"/>
    </row>
    <row r="132" spans="2:11" ht="15" customHeight="1">
      <c r="B132" s="286"/>
      <c r="C132" s="247" t="s">
        <v>865</v>
      </c>
      <c r="D132" s="247"/>
      <c r="E132" s="247"/>
      <c r="F132" s="266" t="s">
        <v>852</v>
      </c>
      <c r="G132" s="247"/>
      <c r="H132" s="247" t="s">
        <v>885</v>
      </c>
      <c r="I132" s="247" t="s">
        <v>848</v>
      </c>
      <c r="J132" s="247">
        <v>50</v>
      </c>
      <c r="K132" s="288"/>
    </row>
    <row r="133" spans="2:11" ht="15" customHeight="1">
      <c r="B133" s="286"/>
      <c r="C133" s="247" t="s">
        <v>871</v>
      </c>
      <c r="D133" s="247"/>
      <c r="E133" s="247"/>
      <c r="F133" s="266" t="s">
        <v>852</v>
      </c>
      <c r="G133" s="247"/>
      <c r="H133" s="247" t="s">
        <v>885</v>
      </c>
      <c r="I133" s="247" t="s">
        <v>848</v>
      </c>
      <c r="J133" s="247">
        <v>50</v>
      </c>
      <c r="K133" s="288"/>
    </row>
    <row r="134" spans="2:11" ht="15" customHeight="1">
      <c r="B134" s="286"/>
      <c r="C134" s="247" t="s">
        <v>873</v>
      </c>
      <c r="D134" s="247"/>
      <c r="E134" s="247"/>
      <c r="F134" s="266" t="s">
        <v>852</v>
      </c>
      <c r="G134" s="247"/>
      <c r="H134" s="247" t="s">
        <v>885</v>
      </c>
      <c r="I134" s="247" t="s">
        <v>848</v>
      </c>
      <c r="J134" s="247">
        <v>50</v>
      </c>
      <c r="K134" s="288"/>
    </row>
    <row r="135" spans="2:11" ht="15" customHeight="1">
      <c r="B135" s="286"/>
      <c r="C135" s="247" t="s">
        <v>122</v>
      </c>
      <c r="D135" s="247"/>
      <c r="E135" s="247"/>
      <c r="F135" s="266" t="s">
        <v>852</v>
      </c>
      <c r="G135" s="247"/>
      <c r="H135" s="247" t="s">
        <v>898</v>
      </c>
      <c r="I135" s="247" t="s">
        <v>848</v>
      </c>
      <c r="J135" s="247">
        <v>255</v>
      </c>
      <c r="K135" s="288"/>
    </row>
    <row r="136" spans="2:11" ht="15" customHeight="1">
      <c r="B136" s="286"/>
      <c r="C136" s="247" t="s">
        <v>875</v>
      </c>
      <c r="D136" s="247"/>
      <c r="E136" s="247"/>
      <c r="F136" s="266" t="s">
        <v>846</v>
      </c>
      <c r="G136" s="247"/>
      <c r="H136" s="247" t="s">
        <v>899</v>
      </c>
      <c r="I136" s="247" t="s">
        <v>877</v>
      </c>
      <c r="J136" s="247"/>
      <c r="K136" s="288"/>
    </row>
    <row r="137" spans="2:11" ht="15" customHeight="1">
      <c r="B137" s="286"/>
      <c r="C137" s="247" t="s">
        <v>878</v>
      </c>
      <c r="D137" s="247"/>
      <c r="E137" s="247"/>
      <c r="F137" s="266" t="s">
        <v>846</v>
      </c>
      <c r="G137" s="247"/>
      <c r="H137" s="247" t="s">
        <v>900</v>
      </c>
      <c r="I137" s="247" t="s">
        <v>880</v>
      </c>
      <c r="J137" s="247"/>
      <c r="K137" s="288"/>
    </row>
    <row r="138" spans="2:11" ht="15" customHeight="1">
      <c r="B138" s="286"/>
      <c r="C138" s="247" t="s">
        <v>881</v>
      </c>
      <c r="D138" s="247"/>
      <c r="E138" s="247"/>
      <c r="F138" s="266" t="s">
        <v>846</v>
      </c>
      <c r="G138" s="247"/>
      <c r="H138" s="247" t="s">
        <v>881</v>
      </c>
      <c r="I138" s="247" t="s">
        <v>880</v>
      </c>
      <c r="J138" s="247"/>
      <c r="K138" s="288"/>
    </row>
    <row r="139" spans="2:11" ht="15" customHeight="1">
      <c r="B139" s="286"/>
      <c r="C139" s="247" t="s">
        <v>36</v>
      </c>
      <c r="D139" s="247"/>
      <c r="E139" s="247"/>
      <c r="F139" s="266" t="s">
        <v>846</v>
      </c>
      <c r="G139" s="247"/>
      <c r="H139" s="247" t="s">
        <v>901</v>
      </c>
      <c r="I139" s="247" t="s">
        <v>880</v>
      </c>
      <c r="J139" s="247"/>
      <c r="K139" s="288"/>
    </row>
    <row r="140" spans="2:11" ht="15" customHeight="1">
      <c r="B140" s="286"/>
      <c r="C140" s="247" t="s">
        <v>902</v>
      </c>
      <c r="D140" s="247"/>
      <c r="E140" s="247"/>
      <c r="F140" s="266" t="s">
        <v>846</v>
      </c>
      <c r="G140" s="247"/>
      <c r="H140" s="247" t="s">
        <v>903</v>
      </c>
      <c r="I140" s="247" t="s">
        <v>880</v>
      </c>
      <c r="J140" s="247"/>
      <c r="K140" s="288"/>
    </row>
    <row r="141" spans="2:11" ht="15" customHeight="1">
      <c r="B141" s="289"/>
      <c r="C141" s="290"/>
      <c r="D141" s="290"/>
      <c r="E141" s="290"/>
      <c r="F141" s="290"/>
      <c r="G141" s="290"/>
      <c r="H141" s="290"/>
      <c r="I141" s="290"/>
      <c r="J141" s="290"/>
      <c r="K141" s="291"/>
    </row>
    <row r="142" spans="2:11" ht="18.75" customHeight="1">
      <c r="B142" s="243"/>
      <c r="C142" s="243"/>
      <c r="D142" s="243"/>
      <c r="E142" s="243"/>
      <c r="F142" s="278"/>
      <c r="G142" s="243"/>
      <c r="H142" s="243"/>
      <c r="I142" s="243"/>
      <c r="J142" s="243"/>
      <c r="K142" s="243"/>
    </row>
    <row r="143" spans="2:11" ht="18.75" customHeight="1">
      <c r="B143" s="253"/>
      <c r="C143" s="253"/>
      <c r="D143" s="253"/>
      <c r="E143" s="253"/>
      <c r="F143" s="253"/>
      <c r="G143" s="253"/>
      <c r="H143" s="253"/>
      <c r="I143" s="253"/>
      <c r="J143" s="253"/>
      <c r="K143" s="253"/>
    </row>
    <row r="144" spans="2:11" ht="7.5" customHeight="1">
      <c r="B144" s="254"/>
      <c r="C144" s="255"/>
      <c r="D144" s="255"/>
      <c r="E144" s="255"/>
      <c r="F144" s="255"/>
      <c r="G144" s="255"/>
      <c r="H144" s="255"/>
      <c r="I144" s="255"/>
      <c r="J144" s="255"/>
      <c r="K144" s="256"/>
    </row>
    <row r="145" spans="2:11" ht="45" customHeight="1">
      <c r="B145" s="257"/>
      <c r="C145" s="363" t="s">
        <v>904</v>
      </c>
      <c r="D145" s="363"/>
      <c r="E145" s="363"/>
      <c r="F145" s="363"/>
      <c r="G145" s="363"/>
      <c r="H145" s="363"/>
      <c r="I145" s="363"/>
      <c r="J145" s="363"/>
      <c r="K145" s="258"/>
    </row>
    <row r="146" spans="2:11" ht="17.25" customHeight="1">
      <c r="B146" s="257"/>
      <c r="C146" s="259" t="s">
        <v>840</v>
      </c>
      <c r="D146" s="259"/>
      <c r="E146" s="259"/>
      <c r="F146" s="259" t="s">
        <v>841</v>
      </c>
      <c r="G146" s="260"/>
      <c r="H146" s="259" t="s">
        <v>117</v>
      </c>
      <c r="I146" s="259" t="s">
        <v>55</v>
      </c>
      <c r="J146" s="259" t="s">
        <v>842</v>
      </c>
      <c r="K146" s="258"/>
    </row>
    <row r="147" spans="2:11" ht="17.25" customHeight="1">
      <c r="B147" s="257"/>
      <c r="C147" s="261" t="s">
        <v>843</v>
      </c>
      <c r="D147" s="261"/>
      <c r="E147" s="261"/>
      <c r="F147" s="262" t="s">
        <v>844</v>
      </c>
      <c r="G147" s="263"/>
      <c r="H147" s="261"/>
      <c r="I147" s="261"/>
      <c r="J147" s="261" t="s">
        <v>845</v>
      </c>
      <c r="K147" s="258"/>
    </row>
    <row r="148" spans="2:11" ht="5.25" customHeight="1">
      <c r="B148" s="267"/>
      <c r="C148" s="264"/>
      <c r="D148" s="264"/>
      <c r="E148" s="264"/>
      <c r="F148" s="264"/>
      <c r="G148" s="265"/>
      <c r="H148" s="264"/>
      <c r="I148" s="264"/>
      <c r="J148" s="264"/>
      <c r="K148" s="288"/>
    </row>
    <row r="149" spans="2:11" ht="15" customHeight="1">
      <c r="B149" s="267"/>
      <c r="C149" s="292" t="s">
        <v>849</v>
      </c>
      <c r="D149" s="247"/>
      <c r="E149" s="247"/>
      <c r="F149" s="293" t="s">
        <v>846</v>
      </c>
      <c r="G149" s="247"/>
      <c r="H149" s="292" t="s">
        <v>885</v>
      </c>
      <c r="I149" s="292" t="s">
        <v>848</v>
      </c>
      <c r="J149" s="292">
        <v>120</v>
      </c>
      <c r="K149" s="288"/>
    </row>
    <row r="150" spans="2:11" ht="15" customHeight="1">
      <c r="B150" s="267"/>
      <c r="C150" s="292" t="s">
        <v>894</v>
      </c>
      <c r="D150" s="247"/>
      <c r="E150" s="247"/>
      <c r="F150" s="293" t="s">
        <v>846</v>
      </c>
      <c r="G150" s="247"/>
      <c r="H150" s="292" t="s">
        <v>905</v>
      </c>
      <c r="I150" s="292" t="s">
        <v>848</v>
      </c>
      <c r="J150" s="292" t="s">
        <v>896</v>
      </c>
      <c r="K150" s="288"/>
    </row>
    <row r="151" spans="2:11" ht="15" customHeight="1">
      <c r="B151" s="267"/>
      <c r="C151" s="292" t="s">
        <v>795</v>
      </c>
      <c r="D151" s="247"/>
      <c r="E151" s="247"/>
      <c r="F151" s="293" t="s">
        <v>846</v>
      </c>
      <c r="G151" s="247"/>
      <c r="H151" s="292" t="s">
        <v>906</v>
      </c>
      <c r="I151" s="292" t="s">
        <v>848</v>
      </c>
      <c r="J151" s="292" t="s">
        <v>896</v>
      </c>
      <c r="K151" s="288"/>
    </row>
    <row r="152" spans="2:11" ht="15" customHeight="1">
      <c r="B152" s="267"/>
      <c r="C152" s="292" t="s">
        <v>851</v>
      </c>
      <c r="D152" s="247"/>
      <c r="E152" s="247"/>
      <c r="F152" s="293" t="s">
        <v>852</v>
      </c>
      <c r="G152" s="247"/>
      <c r="H152" s="292" t="s">
        <v>885</v>
      </c>
      <c r="I152" s="292" t="s">
        <v>848</v>
      </c>
      <c r="J152" s="292">
        <v>50</v>
      </c>
      <c r="K152" s="288"/>
    </row>
    <row r="153" spans="2:11" ht="15" customHeight="1">
      <c r="B153" s="267"/>
      <c r="C153" s="292" t="s">
        <v>854</v>
      </c>
      <c r="D153" s="247"/>
      <c r="E153" s="247"/>
      <c r="F153" s="293" t="s">
        <v>846</v>
      </c>
      <c r="G153" s="247"/>
      <c r="H153" s="292" t="s">
        <v>885</v>
      </c>
      <c r="I153" s="292" t="s">
        <v>856</v>
      </c>
      <c r="J153" s="292"/>
      <c r="K153" s="288"/>
    </row>
    <row r="154" spans="2:11" ht="15" customHeight="1">
      <c r="B154" s="267"/>
      <c r="C154" s="292" t="s">
        <v>865</v>
      </c>
      <c r="D154" s="247"/>
      <c r="E154" s="247"/>
      <c r="F154" s="293" t="s">
        <v>852</v>
      </c>
      <c r="G154" s="247"/>
      <c r="H154" s="292" t="s">
        <v>885</v>
      </c>
      <c r="I154" s="292" t="s">
        <v>848</v>
      </c>
      <c r="J154" s="292">
        <v>50</v>
      </c>
      <c r="K154" s="288"/>
    </row>
    <row r="155" spans="2:11" ht="15" customHeight="1">
      <c r="B155" s="267"/>
      <c r="C155" s="292" t="s">
        <v>873</v>
      </c>
      <c r="D155" s="247"/>
      <c r="E155" s="247"/>
      <c r="F155" s="293" t="s">
        <v>852</v>
      </c>
      <c r="G155" s="247"/>
      <c r="H155" s="292" t="s">
        <v>885</v>
      </c>
      <c r="I155" s="292" t="s">
        <v>848</v>
      </c>
      <c r="J155" s="292">
        <v>50</v>
      </c>
      <c r="K155" s="288"/>
    </row>
    <row r="156" spans="2:11" ht="15" customHeight="1">
      <c r="B156" s="267"/>
      <c r="C156" s="292" t="s">
        <v>871</v>
      </c>
      <c r="D156" s="247"/>
      <c r="E156" s="247"/>
      <c r="F156" s="293" t="s">
        <v>852</v>
      </c>
      <c r="G156" s="247"/>
      <c r="H156" s="292" t="s">
        <v>885</v>
      </c>
      <c r="I156" s="292" t="s">
        <v>848</v>
      </c>
      <c r="J156" s="292">
        <v>50</v>
      </c>
      <c r="K156" s="288"/>
    </row>
    <row r="157" spans="2:11" ht="15" customHeight="1">
      <c r="B157" s="267"/>
      <c r="C157" s="292" t="s">
        <v>93</v>
      </c>
      <c r="D157" s="247"/>
      <c r="E157" s="247"/>
      <c r="F157" s="293" t="s">
        <v>846</v>
      </c>
      <c r="G157" s="247"/>
      <c r="H157" s="292" t="s">
        <v>907</v>
      </c>
      <c r="I157" s="292" t="s">
        <v>848</v>
      </c>
      <c r="J157" s="292" t="s">
        <v>908</v>
      </c>
      <c r="K157" s="288"/>
    </row>
    <row r="158" spans="2:11" ht="15" customHeight="1">
      <c r="B158" s="267"/>
      <c r="C158" s="292" t="s">
        <v>909</v>
      </c>
      <c r="D158" s="247"/>
      <c r="E158" s="247"/>
      <c r="F158" s="293" t="s">
        <v>846</v>
      </c>
      <c r="G158" s="247"/>
      <c r="H158" s="292" t="s">
        <v>910</v>
      </c>
      <c r="I158" s="292" t="s">
        <v>880</v>
      </c>
      <c r="J158" s="292"/>
      <c r="K158" s="288"/>
    </row>
    <row r="159" spans="2:11" ht="15" customHeight="1">
      <c r="B159" s="294"/>
      <c r="C159" s="276"/>
      <c r="D159" s="276"/>
      <c r="E159" s="276"/>
      <c r="F159" s="276"/>
      <c r="G159" s="276"/>
      <c r="H159" s="276"/>
      <c r="I159" s="276"/>
      <c r="J159" s="276"/>
      <c r="K159" s="295"/>
    </row>
    <row r="160" spans="2:11" ht="18.75" customHeight="1">
      <c r="B160" s="243"/>
      <c r="C160" s="247"/>
      <c r="D160" s="247"/>
      <c r="E160" s="247"/>
      <c r="F160" s="266"/>
      <c r="G160" s="247"/>
      <c r="H160" s="247"/>
      <c r="I160" s="247"/>
      <c r="J160" s="247"/>
      <c r="K160" s="243"/>
    </row>
    <row r="161" spans="2:11" ht="18.75" customHeight="1">
      <c r="B161" s="253"/>
      <c r="C161" s="253"/>
      <c r="D161" s="253"/>
      <c r="E161" s="253"/>
      <c r="F161" s="253"/>
      <c r="G161" s="253"/>
      <c r="H161" s="253"/>
      <c r="I161" s="253"/>
      <c r="J161" s="253"/>
      <c r="K161" s="253"/>
    </row>
    <row r="162" spans="2:11" ht="7.5" customHeight="1">
      <c r="B162" s="235"/>
      <c r="C162" s="236"/>
      <c r="D162" s="236"/>
      <c r="E162" s="236"/>
      <c r="F162" s="236"/>
      <c r="G162" s="236"/>
      <c r="H162" s="236"/>
      <c r="I162" s="236"/>
      <c r="J162" s="236"/>
      <c r="K162" s="237"/>
    </row>
    <row r="163" spans="2:11" ht="45" customHeight="1">
      <c r="B163" s="238"/>
      <c r="C163" s="362" t="s">
        <v>911</v>
      </c>
      <c r="D163" s="362"/>
      <c r="E163" s="362"/>
      <c r="F163" s="362"/>
      <c r="G163" s="362"/>
      <c r="H163" s="362"/>
      <c r="I163" s="362"/>
      <c r="J163" s="362"/>
      <c r="K163" s="239"/>
    </row>
    <row r="164" spans="2:11" ht="17.25" customHeight="1">
      <c r="B164" s="238"/>
      <c r="C164" s="259" t="s">
        <v>840</v>
      </c>
      <c r="D164" s="259"/>
      <c r="E164" s="259"/>
      <c r="F164" s="259" t="s">
        <v>841</v>
      </c>
      <c r="G164" s="296"/>
      <c r="H164" s="297" t="s">
        <v>117</v>
      </c>
      <c r="I164" s="297" t="s">
        <v>55</v>
      </c>
      <c r="J164" s="259" t="s">
        <v>842</v>
      </c>
      <c r="K164" s="239"/>
    </row>
    <row r="165" spans="2:11" ht="17.25" customHeight="1">
      <c r="B165" s="240"/>
      <c r="C165" s="261" t="s">
        <v>843</v>
      </c>
      <c r="D165" s="261"/>
      <c r="E165" s="261"/>
      <c r="F165" s="262" t="s">
        <v>844</v>
      </c>
      <c r="G165" s="298"/>
      <c r="H165" s="299"/>
      <c r="I165" s="299"/>
      <c r="J165" s="261" t="s">
        <v>845</v>
      </c>
      <c r="K165" s="241"/>
    </row>
    <row r="166" spans="2:11" ht="5.25" customHeight="1">
      <c r="B166" s="267"/>
      <c r="C166" s="264"/>
      <c r="D166" s="264"/>
      <c r="E166" s="264"/>
      <c r="F166" s="264"/>
      <c r="G166" s="265"/>
      <c r="H166" s="264"/>
      <c r="I166" s="264"/>
      <c r="J166" s="264"/>
      <c r="K166" s="288"/>
    </row>
    <row r="167" spans="2:11" ht="15" customHeight="1">
      <c r="B167" s="267"/>
      <c r="C167" s="247" t="s">
        <v>849</v>
      </c>
      <c r="D167" s="247"/>
      <c r="E167" s="247"/>
      <c r="F167" s="266" t="s">
        <v>846</v>
      </c>
      <c r="G167" s="247"/>
      <c r="H167" s="247" t="s">
        <v>885</v>
      </c>
      <c r="I167" s="247" t="s">
        <v>848</v>
      </c>
      <c r="J167" s="247">
        <v>120</v>
      </c>
      <c r="K167" s="288"/>
    </row>
    <row r="168" spans="2:11" ht="15" customHeight="1">
      <c r="B168" s="267"/>
      <c r="C168" s="247" t="s">
        <v>894</v>
      </c>
      <c r="D168" s="247"/>
      <c r="E168" s="247"/>
      <c r="F168" s="266" t="s">
        <v>846</v>
      </c>
      <c r="G168" s="247"/>
      <c r="H168" s="247" t="s">
        <v>895</v>
      </c>
      <c r="I168" s="247" t="s">
        <v>848</v>
      </c>
      <c r="J168" s="247" t="s">
        <v>896</v>
      </c>
      <c r="K168" s="288"/>
    </row>
    <row r="169" spans="2:11" ht="15" customHeight="1">
      <c r="B169" s="267"/>
      <c r="C169" s="247" t="s">
        <v>795</v>
      </c>
      <c r="D169" s="247"/>
      <c r="E169" s="247"/>
      <c r="F169" s="266" t="s">
        <v>846</v>
      </c>
      <c r="G169" s="247"/>
      <c r="H169" s="247" t="s">
        <v>912</v>
      </c>
      <c r="I169" s="247" t="s">
        <v>848</v>
      </c>
      <c r="J169" s="247" t="s">
        <v>896</v>
      </c>
      <c r="K169" s="288"/>
    </row>
    <row r="170" spans="2:11" ht="15" customHeight="1">
      <c r="B170" s="267"/>
      <c r="C170" s="247" t="s">
        <v>851</v>
      </c>
      <c r="D170" s="247"/>
      <c r="E170" s="247"/>
      <c r="F170" s="266" t="s">
        <v>852</v>
      </c>
      <c r="G170" s="247"/>
      <c r="H170" s="247" t="s">
        <v>912</v>
      </c>
      <c r="I170" s="247" t="s">
        <v>848</v>
      </c>
      <c r="J170" s="247">
        <v>50</v>
      </c>
      <c r="K170" s="288"/>
    </row>
    <row r="171" spans="2:11" ht="15" customHeight="1">
      <c r="B171" s="267"/>
      <c r="C171" s="247" t="s">
        <v>854</v>
      </c>
      <c r="D171" s="247"/>
      <c r="E171" s="247"/>
      <c r="F171" s="266" t="s">
        <v>846</v>
      </c>
      <c r="G171" s="247"/>
      <c r="H171" s="247" t="s">
        <v>912</v>
      </c>
      <c r="I171" s="247" t="s">
        <v>856</v>
      </c>
      <c r="J171" s="247"/>
      <c r="K171" s="288"/>
    </row>
    <row r="172" spans="2:11" ht="15" customHeight="1">
      <c r="B172" s="267"/>
      <c r="C172" s="247" t="s">
        <v>865</v>
      </c>
      <c r="D172" s="247"/>
      <c r="E172" s="247"/>
      <c r="F172" s="266" t="s">
        <v>852</v>
      </c>
      <c r="G172" s="247"/>
      <c r="H172" s="247" t="s">
        <v>912</v>
      </c>
      <c r="I172" s="247" t="s">
        <v>848</v>
      </c>
      <c r="J172" s="247">
        <v>50</v>
      </c>
      <c r="K172" s="288"/>
    </row>
    <row r="173" spans="2:11" ht="15" customHeight="1">
      <c r="B173" s="267"/>
      <c r="C173" s="247" t="s">
        <v>873</v>
      </c>
      <c r="D173" s="247"/>
      <c r="E173" s="247"/>
      <c r="F173" s="266" t="s">
        <v>852</v>
      </c>
      <c r="G173" s="247"/>
      <c r="H173" s="247" t="s">
        <v>912</v>
      </c>
      <c r="I173" s="247" t="s">
        <v>848</v>
      </c>
      <c r="J173" s="247">
        <v>50</v>
      </c>
      <c r="K173" s="288"/>
    </row>
    <row r="174" spans="2:11" ht="15" customHeight="1">
      <c r="B174" s="267"/>
      <c r="C174" s="247" t="s">
        <v>871</v>
      </c>
      <c r="D174" s="247"/>
      <c r="E174" s="247"/>
      <c r="F174" s="266" t="s">
        <v>852</v>
      </c>
      <c r="G174" s="247"/>
      <c r="H174" s="247" t="s">
        <v>912</v>
      </c>
      <c r="I174" s="247" t="s">
        <v>848</v>
      </c>
      <c r="J174" s="247">
        <v>50</v>
      </c>
      <c r="K174" s="288"/>
    </row>
    <row r="175" spans="2:11" ht="15" customHeight="1">
      <c r="B175" s="267"/>
      <c r="C175" s="247" t="s">
        <v>116</v>
      </c>
      <c r="D175" s="247"/>
      <c r="E175" s="247"/>
      <c r="F175" s="266" t="s">
        <v>846</v>
      </c>
      <c r="G175" s="247"/>
      <c r="H175" s="247" t="s">
        <v>913</v>
      </c>
      <c r="I175" s="247" t="s">
        <v>914</v>
      </c>
      <c r="J175" s="247"/>
      <c r="K175" s="288"/>
    </row>
    <row r="176" spans="2:11" ht="15" customHeight="1">
      <c r="B176" s="267"/>
      <c r="C176" s="247" t="s">
        <v>55</v>
      </c>
      <c r="D176" s="247"/>
      <c r="E176" s="247"/>
      <c r="F176" s="266" t="s">
        <v>846</v>
      </c>
      <c r="G176" s="247"/>
      <c r="H176" s="247" t="s">
        <v>915</v>
      </c>
      <c r="I176" s="247" t="s">
        <v>916</v>
      </c>
      <c r="J176" s="247">
        <v>1</v>
      </c>
      <c r="K176" s="288"/>
    </row>
    <row r="177" spans="2:11" ht="15" customHeight="1">
      <c r="B177" s="267"/>
      <c r="C177" s="247" t="s">
        <v>51</v>
      </c>
      <c r="D177" s="247"/>
      <c r="E177" s="247"/>
      <c r="F177" s="266" t="s">
        <v>846</v>
      </c>
      <c r="G177" s="247"/>
      <c r="H177" s="247" t="s">
        <v>917</v>
      </c>
      <c r="I177" s="247" t="s">
        <v>848</v>
      </c>
      <c r="J177" s="247">
        <v>20</v>
      </c>
      <c r="K177" s="288"/>
    </row>
    <row r="178" spans="2:11" ht="15" customHeight="1">
      <c r="B178" s="267"/>
      <c r="C178" s="247" t="s">
        <v>117</v>
      </c>
      <c r="D178" s="247"/>
      <c r="E178" s="247"/>
      <c r="F178" s="266" t="s">
        <v>846</v>
      </c>
      <c r="G178" s="247"/>
      <c r="H178" s="247" t="s">
        <v>918</v>
      </c>
      <c r="I178" s="247" t="s">
        <v>848</v>
      </c>
      <c r="J178" s="247">
        <v>255</v>
      </c>
      <c r="K178" s="288"/>
    </row>
    <row r="179" spans="2:11" ht="15" customHeight="1">
      <c r="B179" s="267"/>
      <c r="C179" s="247" t="s">
        <v>118</v>
      </c>
      <c r="D179" s="247"/>
      <c r="E179" s="247"/>
      <c r="F179" s="266" t="s">
        <v>846</v>
      </c>
      <c r="G179" s="247"/>
      <c r="H179" s="247" t="s">
        <v>811</v>
      </c>
      <c r="I179" s="247" t="s">
        <v>848</v>
      </c>
      <c r="J179" s="247">
        <v>10</v>
      </c>
      <c r="K179" s="288"/>
    </row>
    <row r="180" spans="2:11" ht="15" customHeight="1">
      <c r="B180" s="267"/>
      <c r="C180" s="247" t="s">
        <v>119</v>
      </c>
      <c r="D180" s="247"/>
      <c r="E180" s="247"/>
      <c r="F180" s="266" t="s">
        <v>846</v>
      </c>
      <c r="G180" s="247"/>
      <c r="H180" s="247" t="s">
        <v>919</v>
      </c>
      <c r="I180" s="247" t="s">
        <v>880</v>
      </c>
      <c r="J180" s="247"/>
      <c r="K180" s="288"/>
    </row>
    <row r="181" spans="2:11" ht="15" customHeight="1">
      <c r="B181" s="267"/>
      <c r="C181" s="247" t="s">
        <v>920</v>
      </c>
      <c r="D181" s="247"/>
      <c r="E181" s="247"/>
      <c r="F181" s="266" t="s">
        <v>846</v>
      </c>
      <c r="G181" s="247"/>
      <c r="H181" s="247" t="s">
        <v>921</v>
      </c>
      <c r="I181" s="247" t="s">
        <v>880</v>
      </c>
      <c r="J181" s="247"/>
      <c r="K181" s="288"/>
    </row>
    <row r="182" spans="2:11" ht="15" customHeight="1">
      <c r="B182" s="267"/>
      <c r="C182" s="247" t="s">
        <v>909</v>
      </c>
      <c r="D182" s="247"/>
      <c r="E182" s="247"/>
      <c r="F182" s="266" t="s">
        <v>846</v>
      </c>
      <c r="G182" s="247"/>
      <c r="H182" s="247" t="s">
        <v>922</v>
      </c>
      <c r="I182" s="247" t="s">
        <v>880</v>
      </c>
      <c r="J182" s="247"/>
      <c r="K182" s="288"/>
    </row>
    <row r="183" spans="2:11" ht="15" customHeight="1">
      <c r="B183" s="267"/>
      <c r="C183" s="247" t="s">
        <v>121</v>
      </c>
      <c r="D183" s="247"/>
      <c r="E183" s="247"/>
      <c r="F183" s="266" t="s">
        <v>852</v>
      </c>
      <c r="G183" s="247"/>
      <c r="H183" s="247" t="s">
        <v>923</v>
      </c>
      <c r="I183" s="247" t="s">
        <v>848</v>
      </c>
      <c r="J183" s="247">
        <v>50</v>
      </c>
      <c r="K183" s="288"/>
    </row>
    <row r="184" spans="2:11" ht="15" customHeight="1">
      <c r="B184" s="267"/>
      <c r="C184" s="247" t="s">
        <v>924</v>
      </c>
      <c r="D184" s="247"/>
      <c r="E184" s="247"/>
      <c r="F184" s="266" t="s">
        <v>852</v>
      </c>
      <c r="G184" s="247"/>
      <c r="H184" s="247" t="s">
        <v>925</v>
      </c>
      <c r="I184" s="247" t="s">
        <v>926</v>
      </c>
      <c r="J184" s="247"/>
      <c r="K184" s="288"/>
    </row>
    <row r="185" spans="2:11" ht="15" customHeight="1">
      <c r="B185" s="267"/>
      <c r="C185" s="247" t="s">
        <v>927</v>
      </c>
      <c r="D185" s="247"/>
      <c r="E185" s="247"/>
      <c r="F185" s="266" t="s">
        <v>852</v>
      </c>
      <c r="G185" s="247"/>
      <c r="H185" s="247" t="s">
        <v>928</v>
      </c>
      <c r="I185" s="247" t="s">
        <v>926</v>
      </c>
      <c r="J185" s="247"/>
      <c r="K185" s="288"/>
    </row>
    <row r="186" spans="2:11" ht="15" customHeight="1">
      <c r="B186" s="267"/>
      <c r="C186" s="247" t="s">
        <v>929</v>
      </c>
      <c r="D186" s="247"/>
      <c r="E186" s="247"/>
      <c r="F186" s="266" t="s">
        <v>852</v>
      </c>
      <c r="G186" s="247"/>
      <c r="H186" s="247" t="s">
        <v>930</v>
      </c>
      <c r="I186" s="247" t="s">
        <v>926</v>
      </c>
      <c r="J186" s="247"/>
      <c r="K186" s="288"/>
    </row>
    <row r="187" spans="2:11" ht="15" customHeight="1">
      <c r="B187" s="267"/>
      <c r="C187" s="300" t="s">
        <v>931</v>
      </c>
      <c r="D187" s="247"/>
      <c r="E187" s="247"/>
      <c r="F187" s="266" t="s">
        <v>852</v>
      </c>
      <c r="G187" s="247"/>
      <c r="H187" s="247" t="s">
        <v>932</v>
      </c>
      <c r="I187" s="247" t="s">
        <v>933</v>
      </c>
      <c r="J187" s="301" t="s">
        <v>934</v>
      </c>
      <c r="K187" s="288"/>
    </row>
    <row r="188" spans="2:11" ht="15" customHeight="1">
      <c r="B188" s="267"/>
      <c r="C188" s="252" t="s">
        <v>40</v>
      </c>
      <c r="D188" s="247"/>
      <c r="E188" s="247"/>
      <c r="F188" s="266" t="s">
        <v>846</v>
      </c>
      <c r="G188" s="247"/>
      <c r="H188" s="243" t="s">
        <v>935</v>
      </c>
      <c r="I188" s="247" t="s">
        <v>936</v>
      </c>
      <c r="J188" s="247"/>
      <c r="K188" s="288"/>
    </row>
    <row r="189" spans="2:11" ht="15" customHeight="1">
      <c r="B189" s="267"/>
      <c r="C189" s="252" t="s">
        <v>937</v>
      </c>
      <c r="D189" s="247"/>
      <c r="E189" s="247"/>
      <c r="F189" s="266" t="s">
        <v>846</v>
      </c>
      <c r="G189" s="247"/>
      <c r="H189" s="247" t="s">
        <v>938</v>
      </c>
      <c r="I189" s="247" t="s">
        <v>880</v>
      </c>
      <c r="J189" s="247"/>
      <c r="K189" s="288"/>
    </row>
    <row r="190" spans="2:11" ht="15" customHeight="1">
      <c r="B190" s="267"/>
      <c r="C190" s="252" t="s">
        <v>939</v>
      </c>
      <c r="D190" s="247"/>
      <c r="E190" s="247"/>
      <c r="F190" s="266" t="s">
        <v>846</v>
      </c>
      <c r="G190" s="247"/>
      <c r="H190" s="247" t="s">
        <v>940</v>
      </c>
      <c r="I190" s="247" t="s">
        <v>880</v>
      </c>
      <c r="J190" s="247"/>
      <c r="K190" s="288"/>
    </row>
    <row r="191" spans="2:11" ht="15" customHeight="1">
      <c r="B191" s="267"/>
      <c r="C191" s="252" t="s">
        <v>941</v>
      </c>
      <c r="D191" s="247"/>
      <c r="E191" s="247"/>
      <c r="F191" s="266" t="s">
        <v>852</v>
      </c>
      <c r="G191" s="247"/>
      <c r="H191" s="247" t="s">
        <v>942</v>
      </c>
      <c r="I191" s="247" t="s">
        <v>880</v>
      </c>
      <c r="J191" s="247"/>
      <c r="K191" s="288"/>
    </row>
    <row r="192" spans="2:11" ht="15" customHeight="1">
      <c r="B192" s="294"/>
      <c r="C192" s="302"/>
      <c r="D192" s="276"/>
      <c r="E192" s="276"/>
      <c r="F192" s="276"/>
      <c r="G192" s="276"/>
      <c r="H192" s="276"/>
      <c r="I192" s="276"/>
      <c r="J192" s="276"/>
      <c r="K192" s="295"/>
    </row>
    <row r="193" spans="2:11" ht="18.75" customHeight="1">
      <c r="B193" s="243"/>
      <c r="C193" s="247"/>
      <c r="D193" s="247"/>
      <c r="E193" s="247"/>
      <c r="F193" s="266"/>
      <c r="G193" s="247"/>
      <c r="H193" s="247"/>
      <c r="I193" s="247"/>
      <c r="J193" s="247"/>
      <c r="K193" s="243"/>
    </row>
    <row r="194" spans="2:11" ht="18.75" customHeight="1">
      <c r="B194" s="243"/>
      <c r="C194" s="247"/>
      <c r="D194" s="247"/>
      <c r="E194" s="247"/>
      <c r="F194" s="266"/>
      <c r="G194" s="247"/>
      <c r="H194" s="247"/>
      <c r="I194" s="247"/>
      <c r="J194" s="247"/>
      <c r="K194" s="243"/>
    </row>
    <row r="195" spans="2:11" ht="18.75" customHeight="1">
      <c r="B195" s="253"/>
      <c r="C195" s="253"/>
      <c r="D195" s="253"/>
      <c r="E195" s="253"/>
      <c r="F195" s="253"/>
      <c r="G195" s="253"/>
      <c r="H195" s="253"/>
      <c r="I195" s="253"/>
      <c r="J195" s="253"/>
      <c r="K195" s="253"/>
    </row>
    <row r="196" spans="2:11">
      <c r="B196" s="235"/>
      <c r="C196" s="236"/>
      <c r="D196" s="236"/>
      <c r="E196" s="236"/>
      <c r="F196" s="236"/>
      <c r="G196" s="236"/>
      <c r="H196" s="236"/>
      <c r="I196" s="236"/>
      <c r="J196" s="236"/>
      <c r="K196" s="237"/>
    </row>
    <row r="197" spans="2:11" ht="21">
      <c r="B197" s="238"/>
      <c r="C197" s="362" t="s">
        <v>943</v>
      </c>
      <c r="D197" s="362"/>
      <c r="E197" s="362"/>
      <c r="F197" s="362"/>
      <c r="G197" s="362"/>
      <c r="H197" s="362"/>
      <c r="I197" s="362"/>
      <c r="J197" s="362"/>
      <c r="K197" s="239"/>
    </row>
    <row r="198" spans="2:11" ht="25.5" customHeight="1">
      <c r="B198" s="238"/>
      <c r="C198" s="303" t="s">
        <v>944</v>
      </c>
      <c r="D198" s="303"/>
      <c r="E198" s="303"/>
      <c r="F198" s="303" t="s">
        <v>945</v>
      </c>
      <c r="G198" s="304"/>
      <c r="H198" s="361" t="s">
        <v>946</v>
      </c>
      <c r="I198" s="361"/>
      <c r="J198" s="361"/>
      <c r="K198" s="239"/>
    </row>
    <row r="199" spans="2:11" ht="5.25" customHeight="1">
      <c r="B199" s="267"/>
      <c r="C199" s="264"/>
      <c r="D199" s="264"/>
      <c r="E199" s="264"/>
      <c r="F199" s="264"/>
      <c r="G199" s="247"/>
      <c r="H199" s="264"/>
      <c r="I199" s="264"/>
      <c r="J199" s="264"/>
      <c r="K199" s="288"/>
    </row>
    <row r="200" spans="2:11" ht="15" customHeight="1">
      <c r="B200" s="267"/>
      <c r="C200" s="247" t="s">
        <v>936</v>
      </c>
      <c r="D200" s="247"/>
      <c r="E200" s="247"/>
      <c r="F200" s="266" t="s">
        <v>41</v>
      </c>
      <c r="G200" s="247"/>
      <c r="H200" s="359" t="s">
        <v>947</v>
      </c>
      <c r="I200" s="359"/>
      <c r="J200" s="359"/>
      <c r="K200" s="288"/>
    </row>
    <row r="201" spans="2:11" ht="15" customHeight="1">
      <c r="B201" s="267"/>
      <c r="C201" s="273"/>
      <c r="D201" s="247"/>
      <c r="E201" s="247"/>
      <c r="F201" s="266" t="s">
        <v>42</v>
      </c>
      <c r="G201" s="247"/>
      <c r="H201" s="359" t="s">
        <v>948</v>
      </c>
      <c r="I201" s="359"/>
      <c r="J201" s="359"/>
      <c r="K201" s="288"/>
    </row>
    <row r="202" spans="2:11" ht="15" customHeight="1">
      <c r="B202" s="267"/>
      <c r="C202" s="273"/>
      <c r="D202" s="247"/>
      <c r="E202" s="247"/>
      <c r="F202" s="266" t="s">
        <v>45</v>
      </c>
      <c r="G202" s="247"/>
      <c r="H202" s="359" t="s">
        <v>949</v>
      </c>
      <c r="I202" s="359"/>
      <c r="J202" s="359"/>
      <c r="K202" s="288"/>
    </row>
    <row r="203" spans="2:11" ht="15" customHeight="1">
      <c r="B203" s="267"/>
      <c r="C203" s="247"/>
      <c r="D203" s="247"/>
      <c r="E203" s="247"/>
      <c r="F203" s="266" t="s">
        <v>43</v>
      </c>
      <c r="G203" s="247"/>
      <c r="H203" s="359" t="s">
        <v>950</v>
      </c>
      <c r="I203" s="359"/>
      <c r="J203" s="359"/>
      <c r="K203" s="288"/>
    </row>
    <row r="204" spans="2:11" ht="15" customHeight="1">
      <c r="B204" s="267"/>
      <c r="C204" s="247"/>
      <c r="D204" s="247"/>
      <c r="E204" s="247"/>
      <c r="F204" s="266" t="s">
        <v>44</v>
      </c>
      <c r="G204" s="247"/>
      <c r="H204" s="359" t="s">
        <v>951</v>
      </c>
      <c r="I204" s="359"/>
      <c r="J204" s="359"/>
      <c r="K204" s="288"/>
    </row>
    <row r="205" spans="2:11" ht="15" customHeight="1">
      <c r="B205" s="267"/>
      <c r="C205" s="247"/>
      <c r="D205" s="247"/>
      <c r="E205" s="247"/>
      <c r="F205" s="266"/>
      <c r="G205" s="247"/>
      <c r="H205" s="247"/>
      <c r="I205" s="247"/>
      <c r="J205" s="247"/>
      <c r="K205" s="288"/>
    </row>
    <row r="206" spans="2:11" ht="15" customHeight="1">
      <c r="B206" s="267"/>
      <c r="C206" s="247" t="s">
        <v>892</v>
      </c>
      <c r="D206" s="247"/>
      <c r="E206" s="247"/>
      <c r="F206" s="266" t="s">
        <v>77</v>
      </c>
      <c r="G206" s="247"/>
      <c r="H206" s="359" t="s">
        <v>952</v>
      </c>
      <c r="I206" s="359"/>
      <c r="J206" s="359"/>
      <c r="K206" s="288"/>
    </row>
    <row r="207" spans="2:11" ht="15" customHeight="1">
      <c r="B207" s="267"/>
      <c r="C207" s="273"/>
      <c r="D207" s="247"/>
      <c r="E207" s="247"/>
      <c r="F207" s="266" t="s">
        <v>789</v>
      </c>
      <c r="G207" s="247"/>
      <c r="H207" s="359" t="s">
        <v>790</v>
      </c>
      <c r="I207" s="359"/>
      <c r="J207" s="359"/>
      <c r="K207" s="288"/>
    </row>
    <row r="208" spans="2:11" ht="15" customHeight="1">
      <c r="B208" s="267"/>
      <c r="C208" s="247"/>
      <c r="D208" s="247"/>
      <c r="E208" s="247"/>
      <c r="F208" s="266" t="s">
        <v>787</v>
      </c>
      <c r="G208" s="247"/>
      <c r="H208" s="359" t="s">
        <v>953</v>
      </c>
      <c r="I208" s="359"/>
      <c r="J208" s="359"/>
      <c r="K208" s="288"/>
    </row>
    <row r="209" spans="2:11" ht="15" customHeight="1">
      <c r="B209" s="305"/>
      <c r="C209" s="273"/>
      <c r="D209" s="273"/>
      <c r="E209" s="273"/>
      <c r="F209" s="266" t="s">
        <v>791</v>
      </c>
      <c r="G209" s="252"/>
      <c r="H209" s="360" t="s">
        <v>792</v>
      </c>
      <c r="I209" s="360"/>
      <c r="J209" s="360"/>
      <c r="K209" s="306"/>
    </row>
    <row r="210" spans="2:11" ht="15" customHeight="1">
      <c r="B210" s="305"/>
      <c r="C210" s="273"/>
      <c r="D210" s="273"/>
      <c r="E210" s="273"/>
      <c r="F210" s="266" t="s">
        <v>793</v>
      </c>
      <c r="G210" s="252"/>
      <c r="H210" s="360" t="s">
        <v>954</v>
      </c>
      <c r="I210" s="360"/>
      <c r="J210" s="360"/>
      <c r="K210" s="306"/>
    </row>
    <row r="211" spans="2:11" ht="15" customHeight="1">
      <c r="B211" s="305"/>
      <c r="C211" s="273"/>
      <c r="D211" s="273"/>
      <c r="E211" s="273"/>
      <c r="F211" s="307"/>
      <c r="G211" s="252"/>
      <c r="H211" s="308"/>
      <c r="I211" s="308"/>
      <c r="J211" s="308"/>
      <c r="K211" s="306"/>
    </row>
    <row r="212" spans="2:11" ht="15" customHeight="1">
      <c r="B212" s="305"/>
      <c r="C212" s="247" t="s">
        <v>916</v>
      </c>
      <c r="D212" s="273"/>
      <c r="E212" s="273"/>
      <c r="F212" s="266">
        <v>1</v>
      </c>
      <c r="G212" s="252"/>
      <c r="H212" s="360" t="s">
        <v>955</v>
      </c>
      <c r="I212" s="360"/>
      <c r="J212" s="360"/>
      <c r="K212" s="306"/>
    </row>
    <row r="213" spans="2:11" ht="15" customHeight="1">
      <c r="B213" s="305"/>
      <c r="C213" s="273"/>
      <c r="D213" s="273"/>
      <c r="E213" s="273"/>
      <c r="F213" s="266">
        <v>2</v>
      </c>
      <c r="G213" s="252"/>
      <c r="H213" s="360" t="s">
        <v>956</v>
      </c>
      <c r="I213" s="360"/>
      <c r="J213" s="360"/>
      <c r="K213" s="306"/>
    </row>
    <row r="214" spans="2:11" ht="15" customHeight="1">
      <c r="B214" s="305"/>
      <c r="C214" s="273"/>
      <c r="D214" s="273"/>
      <c r="E214" s="273"/>
      <c r="F214" s="266">
        <v>3</v>
      </c>
      <c r="G214" s="252"/>
      <c r="H214" s="360" t="s">
        <v>957</v>
      </c>
      <c r="I214" s="360"/>
      <c r="J214" s="360"/>
      <c r="K214" s="306"/>
    </row>
    <row r="215" spans="2:11" ht="15" customHeight="1">
      <c r="B215" s="305"/>
      <c r="C215" s="273"/>
      <c r="D215" s="273"/>
      <c r="E215" s="273"/>
      <c r="F215" s="266">
        <v>4</v>
      </c>
      <c r="G215" s="252"/>
      <c r="H215" s="360" t="s">
        <v>958</v>
      </c>
      <c r="I215" s="360"/>
      <c r="J215" s="360"/>
      <c r="K215" s="306"/>
    </row>
    <row r="216" spans="2:11" ht="12.75" customHeight="1">
      <c r="B216" s="309"/>
      <c r="C216" s="310"/>
      <c r="D216" s="310"/>
      <c r="E216" s="310"/>
      <c r="F216" s="310"/>
      <c r="G216" s="310"/>
      <c r="H216" s="310"/>
      <c r="I216" s="310"/>
      <c r="J216" s="310"/>
      <c r="K216" s="311"/>
    </row>
  </sheetData>
  <sheetProtection algorithmName="SHA-512" hashValue="S9ymvugPDuqTGG/8yQaiJFBkxQTQ/2Ih9MoTfwDbE/qfMnm6wQvc4J5keuPVvDEFAxaEoO9E1o7Ij688WItGhg==" saltValue="GjTvhzSi8Tdn1Z1flQEL9A==" spinCount="100000" sheet="1" objects="1" scenarios="1" formatCells="0" formatColumns="0" formatRows="0" sort="0" autoFilter="0"/>
  <mergeCells count="77">
    <mergeCell ref="C9:J9"/>
    <mergeCell ref="D10:J10"/>
    <mergeCell ref="D13:J13"/>
    <mergeCell ref="C3:J3"/>
    <mergeCell ref="C4:J4"/>
    <mergeCell ref="C6:J6"/>
    <mergeCell ref="C7:J7"/>
    <mergeCell ref="D11:J11"/>
    <mergeCell ref="F19:J19"/>
    <mergeCell ref="F20:J20"/>
    <mergeCell ref="D14:J14"/>
    <mergeCell ref="D15:J15"/>
    <mergeCell ref="F16:J16"/>
    <mergeCell ref="F17:J17"/>
    <mergeCell ref="D31:J31"/>
    <mergeCell ref="C24:J24"/>
    <mergeCell ref="D32:J32"/>
    <mergeCell ref="F18:J18"/>
    <mergeCell ref="F21:J21"/>
    <mergeCell ref="C23:J23"/>
    <mergeCell ref="D25:J25"/>
    <mergeCell ref="D26:J26"/>
    <mergeCell ref="D28:J28"/>
    <mergeCell ref="D29:J29"/>
    <mergeCell ref="D33:J33"/>
    <mergeCell ref="G34:J34"/>
    <mergeCell ref="G35:J35"/>
    <mergeCell ref="D49:J49"/>
    <mergeCell ref="E48:J48"/>
    <mergeCell ref="G36:J36"/>
    <mergeCell ref="G37:J37"/>
    <mergeCell ref="D58:J58"/>
    <mergeCell ref="D59:J59"/>
    <mergeCell ref="C50:J50"/>
    <mergeCell ref="G38:J38"/>
    <mergeCell ref="G39:J39"/>
    <mergeCell ref="G40:J40"/>
    <mergeCell ref="G41:J41"/>
    <mergeCell ref="G42:J42"/>
    <mergeCell ref="G43:J43"/>
    <mergeCell ref="D45:J45"/>
    <mergeCell ref="E46:J46"/>
    <mergeCell ref="E47:J47"/>
    <mergeCell ref="C52:J52"/>
    <mergeCell ref="C53:J53"/>
    <mergeCell ref="C55:J55"/>
    <mergeCell ref="D56:J56"/>
    <mergeCell ref="D57:J57"/>
    <mergeCell ref="H200:J200"/>
    <mergeCell ref="D60:J60"/>
    <mergeCell ref="D63:J63"/>
    <mergeCell ref="D64:J64"/>
    <mergeCell ref="D66:J66"/>
    <mergeCell ref="D65:J65"/>
    <mergeCell ref="C100:J100"/>
    <mergeCell ref="D61:J61"/>
    <mergeCell ref="D67:J67"/>
    <mergeCell ref="D68:J68"/>
    <mergeCell ref="C73:J73"/>
    <mergeCell ref="H198:J198"/>
    <mergeCell ref="C163:J163"/>
    <mergeCell ref="C120:J120"/>
    <mergeCell ref="C145:J145"/>
    <mergeCell ref="C197:J197"/>
    <mergeCell ref="H215:J215"/>
    <mergeCell ref="H213:J213"/>
    <mergeCell ref="H210:J210"/>
    <mergeCell ref="H209:J209"/>
    <mergeCell ref="H207:J207"/>
    <mergeCell ref="H208:J208"/>
    <mergeCell ref="H203:J203"/>
    <mergeCell ref="H201:J201"/>
    <mergeCell ref="H212:J212"/>
    <mergeCell ref="H214:J214"/>
    <mergeCell ref="H206:J206"/>
    <mergeCell ref="H204:J204"/>
    <mergeCell ref="H202:J202"/>
  </mergeCells>
  <pageMargins left="0.59027779999999996" right="0.59027779999999996" top="0.59027779999999996" bottom="0.59027779999999996" header="0" footer="0"/>
  <pageSetup paperSize="9" scale="7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7</vt:i4>
      </vt:variant>
    </vt:vector>
  </HeadingPairs>
  <TitlesOfParts>
    <vt:vector size="11" baseType="lpstr">
      <vt:lpstr>Rekapitulace stavby</vt:lpstr>
      <vt:lpstr>01 - Technické zhodnocení</vt:lpstr>
      <vt:lpstr>02 - Opravy vnitřních pro...</vt:lpstr>
      <vt:lpstr>Pokyny pro vyplnění</vt:lpstr>
      <vt:lpstr>'01 - Technické zhodnocení'!Názvy_tisku</vt:lpstr>
      <vt:lpstr>'02 - Opravy vnitřních pro...'!Názvy_tisku</vt:lpstr>
      <vt:lpstr>'Rekapitulace stavby'!Názvy_tisku</vt:lpstr>
      <vt:lpstr>'01 - Technické zhodnocení'!Oblast_tisku</vt:lpstr>
      <vt:lpstr>'02 - Opravy vnitřních pro...'!Oblast_tisku</vt:lpstr>
      <vt:lpstr>'Pokyny pro vyplnění'!Oblast_tisku</vt:lpstr>
      <vt:lpstr>'Rekapitulace stavby'!Oblast_tisku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Divoký Lukáš</dc:creator>
  <cp:lastModifiedBy>Divoký Lukáš</cp:lastModifiedBy>
  <dcterms:created xsi:type="dcterms:W3CDTF">2018-02-23T12:11:02Z</dcterms:created>
  <dcterms:modified xsi:type="dcterms:W3CDTF">2018-02-23T12:11:08Z</dcterms:modified>
</cp:coreProperties>
</file>